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pptx" ContentType="application/vnd.openxmlformats-officedocument.presentationml.presentation"/>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tables/table5.xml" ContentType="application/vnd.openxmlformats-officedocument.spreadsheetml.table+xml"/>
  <Override PartName="/xl/drawings/drawing11.xml" ContentType="application/vnd.openxmlformats-officedocument.drawing+xml"/>
  <Override PartName="/xl/tables/table6.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mc:AlternateContent xmlns:mc="http://schemas.openxmlformats.org/markup-compatibility/2006">
    <mc:Choice Requires="x15">
      <x15ac:absPath xmlns:x15ac="http://schemas.microsoft.com/office/spreadsheetml/2010/11/ac" url="H:\MCD\Publishing\Internet &amp; Intranet Services Team\To_Do_For_Conversion\PTRS\Payment Times\guidance 638932\update 20250319\prepared\"/>
    </mc:Choice>
  </mc:AlternateContent>
  <xr:revisionPtr revIDLastSave="0" documentId="13_ncr:1_{68C6512C-BC69-4AD1-B268-3C536888B539}" xr6:coauthVersionLast="47" xr6:coauthVersionMax="47" xr10:uidLastSave="{00000000-0000-0000-0000-000000000000}"/>
  <bookViews>
    <workbookView xWindow="2865" yWindow="1215" windowWidth="21600" windowHeight="11295" tabRatio="726" xr2:uid="{34555CAA-641D-44D9-8F93-57FEDD98D4CB}"/>
  </bookViews>
  <sheets>
    <sheet name="Cover Page" sheetId="36" r:id="rId1"/>
    <sheet name="Glossary" sheetId="35" r:id="rId2"/>
    <sheet name="Group Overview" sheetId="29" r:id="rId3"/>
    <sheet name="Suppliers &amp; Internal Policies" sheetId="43" r:id="rId4"/>
    <sheet name="Transactions of note" sheetId="19" r:id="rId5"/>
    <sheet name="Step 1 - TCP Dataset" sheetId="17" r:id="rId6"/>
    <sheet name="Steps 2 &amp; 3 - TCP Dataset" sheetId="49" r:id="rId7"/>
    <sheet name="Final TCP Dataset" sheetId="40" r:id="rId8"/>
    <sheet name="Step 4 - SBTCP Dataset" sheetId="44" r:id="rId9"/>
    <sheet name="Steps 5 &amp; 6 - SBTCP Dataset" sheetId="41" r:id="rId10"/>
    <sheet name="Final SBTCP Dataset" sheetId="42" r:id="rId11"/>
    <sheet name="Standard Payment Times Report" sheetId="23" r:id="rId12"/>
  </sheets>
  <definedNames>
    <definedName name="_xlnm._FilterDatabase" localSheetId="1" hidden="1">Glossary!$B$5:$E$33</definedName>
    <definedName name="_xlnm._FilterDatabase" localSheetId="11" hidden="1">'Standard Payment Times Report'!$B$9:$G$70</definedName>
    <definedName name="_xlnm.Print_Area" localSheetId="1">Glossary!$A:$F</definedName>
    <definedName name="_xlnm.Print_Area" localSheetId="3">'Suppliers &amp; Internal Policies'!$A:$V</definedName>
    <definedName name="_xlnm.Print_Area" localSheetId="4">'Transactions of note'!$A:$O</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41" l="1"/>
  <c r="A23" i="41"/>
  <c r="A24" i="41"/>
  <c r="A25" i="41"/>
  <c r="A26" i="41"/>
  <c r="A27" i="41"/>
  <c r="A28" i="41"/>
  <c r="A29" i="41"/>
  <c r="A30" i="41"/>
  <c r="A31" i="41"/>
  <c r="A32" i="41"/>
  <c r="A33" i="41"/>
  <c r="A34" i="41"/>
  <c r="A35" i="41"/>
  <c r="A36" i="41"/>
  <c r="A37" i="41"/>
  <c r="A38" i="41"/>
  <c r="A39" i="41"/>
  <c r="A40" i="41"/>
  <c r="A41" i="41"/>
  <c r="A42" i="41"/>
  <c r="A43" i="41"/>
  <c r="A44" i="41"/>
  <c r="A45" i="41"/>
  <c r="A46" i="41"/>
  <c r="A47" i="41"/>
  <c r="A48" i="41"/>
  <c r="A49" i="41"/>
  <c r="A50" i="41"/>
  <c r="A51" i="41"/>
  <c r="A52" i="41"/>
  <c r="A53" i="41"/>
  <c r="A54" i="41"/>
  <c r="A55" i="41"/>
  <c r="A56" i="41"/>
  <c r="A57" i="41"/>
  <c r="A58" i="41"/>
  <c r="A59" i="41"/>
  <c r="A60" i="41"/>
  <c r="A61" i="41"/>
  <c r="A62" i="41"/>
  <c r="A63" i="41"/>
  <c r="A64" i="41"/>
  <c r="A65" i="41"/>
  <c r="A66" i="41"/>
  <c r="A67" i="41"/>
  <c r="A68" i="41"/>
  <c r="A69" i="41"/>
  <c r="A70" i="41"/>
  <c r="A71" i="41"/>
  <c r="A72" i="41"/>
  <c r="A73" i="41"/>
  <c r="A74" i="41"/>
  <c r="A75" i="41"/>
  <c r="A76" i="41"/>
  <c r="A77" i="41"/>
  <c r="A78" i="41"/>
  <c r="A79" i="41"/>
  <c r="A80" i="41"/>
  <c r="A81" i="41"/>
  <c r="A82" i="41"/>
  <c r="A83" i="41"/>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A112" i="49" a="1"/>
  <c r="AA112" i="49" s="1"/>
  <c r="AA111" i="49" a="1"/>
  <c r="AA111" i="49" s="1"/>
  <c r="AA110" i="49" a="1"/>
  <c r="AA110" i="49" s="1"/>
  <c r="AA109" i="49" a="1"/>
  <c r="AA109" i="49" s="1"/>
  <c r="AA108" i="49" a="1"/>
  <c r="AA108" i="49" s="1"/>
  <c r="AA107" i="49" a="1"/>
  <c r="AA107" i="49" s="1"/>
  <c r="AA106" i="49" a="1"/>
  <c r="AA106" i="49" s="1"/>
  <c r="AA105" i="49" a="1"/>
  <c r="AA105" i="49" s="1"/>
  <c r="AA104" i="49" a="1"/>
  <c r="AA104" i="49" s="1"/>
  <c r="AA103" i="49" a="1"/>
  <c r="AA103" i="49" s="1"/>
  <c r="AA102" i="49" a="1"/>
  <c r="AA102" i="49" s="1"/>
  <c r="AA101" i="49" a="1"/>
  <c r="AA101" i="49" s="1"/>
  <c r="AA100" i="49" a="1"/>
  <c r="AA100" i="49" s="1"/>
  <c r="AA99" i="49" a="1"/>
  <c r="AA99" i="49" s="1"/>
  <c r="AA98" i="49" a="1"/>
  <c r="AA98" i="49" s="1"/>
  <c r="AA97" i="49" a="1"/>
  <c r="AA97" i="49" s="1"/>
  <c r="AA96" i="49" a="1"/>
  <c r="AA96" i="49" s="1"/>
  <c r="AA95" i="49" a="1"/>
  <c r="AA95" i="49" s="1"/>
  <c r="AA94" i="49" a="1"/>
  <c r="AA94" i="49" s="1"/>
  <c r="AA93" i="49" a="1"/>
  <c r="AA93" i="49" s="1"/>
  <c r="AA92" i="49" a="1"/>
  <c r="AA92" i="49" s="1"/>
  <c r="AA91" i="49" a="1"/>
  <c r="AA91" i="49" s="1"/>
  <c r="AA90" i="49" a="1"/>
  <c r="AA90" i="49" s="1"/>
  <c r="AA89" i="49" a="1"/>
  <c r="AA89" i="49" s="1"/>
  <c r="AA88" i="49" a="1"/>
  <c r="AA88" i="49" s="1"/>
  <c r="AA87" i="49" a="1"/>
  <c r="AA87" i="49" s="1"/>
  <c r="AA86" i="49" a="1"/>
  <c r="AA86" i="49" s="1"/>
  <c r="AA85" i="49" a="1"/>
  <c r="AA85" i="49" s="1"/>
  <c r="AA84" i="49" a="1"/>
  <c r="AA84" i="49" s="1"/>
  <c r="AA83" i="49" a="1"/>
  <c r="AA83" i="49" s="1"/>
  <c r="AA82" i="49" a="1"/>
  <c r="AA82" i="49" s="1"/>
  <c r="AA81" i="49" a="1"/>
  <c r="AA81" i="49" s="1"/>
  <c r="AA80" i="49" a="1"/>
  <c r="AA80" i="49" s="1"/>
  <c r="AA79" i="49" a="1"/>
  <c r="AA79" i="49" s="1"/>
  <c r="AA78" i="49" a="1"/>
  <c r="AA78" i="49" s="1"/>
  <c r="AA77" i="49" a="1"/>
  <c r="AA77" i="49" s="1"/>
  <c r="AA76" i="49" a="1"/>
  <c r="AA76" i="49" s="1"/>
  <c r="AA75" i="49" a="1"/>
  <c r="AA75" i="49" s="1"/>
  <c r="AA74" i="49" a="1"/>
  <c r="AA74" i="49" s="1"/>
  <c r="AA73" i="49" a="1"/>
  <c r="AA73" i="49" s="1"/>
  <c r="AA72" i="49" a="1"/>
  <c r="AA72" i="49" s="1"/>
  <c r="AA71" i="49" a="1"/>
  <c r="AA71" i="49" s="1"/>
  <c r="AA70" i="49" a="1"/>
  <c r="AA70" i="49" s="1"/>
  <c r="AA69" i="49" a="1"/>
  <c r="AA69" i="49" s="1"/>
  <c r="AA68" i="49" a="1"/>
  <c r="AA68" i="49" s="1"/>
  <c r="AA67" i="49" a="1"/>
  <c r="AA67" i="49" s="1"/>
  <c r="AA66" i="49" a="1"/>
  <c r="AA66" i="49" s="1"/>
  <c r="AA65" i="49" a="1"/>
  <c r="AA65" i="49" s="1"/>
  <c r="AA64" i="49" a="1"/>
  <c r="AA64" i="49" s="1"/>
  <c r="AA63" i="49" a="1"/>
  <c r="AA63" i="49" s="1"/>
  <c r="AA62" i="49" a="1"/>
  <c r="AA62" i="49" s="1"/>
  <c r="AA61" i="49" a="1"/>
  <c r="AA61" i="49" s="1"/>
  <c r="AA60" i="49" a="1"/>
  <c r="AA60" i="49" s="1"/>
  <c r="AA59" i="49" a="1"/>
  <c r="AA59" i="49" s="1"/>
  <c r="AA58" i="49" a="1"/>
  <c r="AA58" i="49" s="1"/>
  <c r="AA57" i="49" a="1"/>
  <c r="AA57" i="49" s="1"/>
  <c r="AA56" i="49" a="1"/>
  <c r="AA56" i="49" s="1"/>
  <c r="AA55" i="49" a="1"/>
  <c r="AA55" i="49" s="1"/>
  <c r="AA54" i="49" a="1"/>
  <c r="AA54" i="49" s="1"/>
  <c r="AA53" i="49" a="1"/>
  <c r="AA53" i="49" s="1"/>
  <c r="AA52" i="49" a="1"/>
  <c r="AA52" i="49" s="1"/>
  <c r="AA51" i="49" a="1"/>
  <c r="AA51" i="49" s="1"/>
  <c r="AA50" i="49" a="1"/>
  <c r="AA50" i="49" s="1"/>
  <c r="AA49" i="49" a="1"/>
  <c r="AA49" i="49" s="1"/>
  <c r="AA48" i="49" a="1"/>
  <c r="AA48" i="49" s="1"/>
  <c r="AA47" i="49" a="1"/>
  <c r="AA47" i="49" s="1"/>
  <c r="AA46" i="49" a="1"/>
  <c r="AA46" i="49" s="1"/>
  <c r="AA45" i="49" a="1"/>
  <c r="AA45" i="49" s="1"/>
  <c r="AA44" i="49" a="1"/>
  <c r="AA44" i="49" s="1"/>
  <c r="AA43" i="49" a="1"/>
  <c r="AA43" i="49" s="1"/>
  <c r="AA42" i="49" a="1"/>
  <c r="AA42" i="49" s="1"/>
  <c r="AA41" i="49" a="1"/>
  <c r="AA41" i="49" s="1"/>
  <c r="AA40" i="49" a="1"/>
  <c r="AA40" i="49" s="1"/>
  <c r="AA39" i="49" a="1"/>
  <c r="AA39" i="49" s="1"/>
  <c r="AA38" i="49" a="1"/>
  <c r="AA38" i="49" s="1"/>
  <c r="AA37" i="49" a="1"/>
  <c r="AA37" i="49" s="1"/>
  <c r="AA36" i="49" a="1"/>
  <c r="AA36" i="49" s="1"/>
  <c r="AA35" i="49" a="1"/>
  <c r="AA35" i="49" s="1"/>
  <c r="AA34" i="49" a="1"/>
  <c r="AA34" i="49" s="1"/>
  <c r="AA33" i="49" a="1"/>
  <c r="AA33" i="49" s="1"/>
  <c r="AA32" i="49" a="1"/>
  <c r="AA32" i="49" s="1"/>
  <c r="AA31" i="49" a="1"/>
  <c r="AA31" i="49" s="1"/>
  <c r="AA30" i="49" a="1"/>
  <c r="AA30" i="49" s="1"/>
  <c r="AA29" i="49" a="1"/>
  <c r="AA29" i="49" s="1"/>
  <c r="AA28" i="49" a="1"/>
  <c r="AA28" i="49" s="1"/>
  <c r="AA27" i="49" a="1"/>
  <c r="AA27" i="49" s="1"/>
  <c r="AA26" i="49" a="1"/>
  <c r="AA26" i="49" s="1"/>
  <c r="AA25" i="49" a="1"/>
  <c r="AA25" i="49" s="1"/>
  <c r="AA24" i="49" a="1"/>
  <c r="AA24" i="49" s="1"/>
  <c r="A6" i="49"/>
  <c r="Z6" i="49" s="1"/>
  <c r="A3" i="49"/>
  <c r="A1" i="49"/>
  <c r="R2" i="49" s="1"/>
  <c r="R7" i="49" l="1"/>
  <c r="R4" i="49"/>
  <c r="R1" i="49"/>
  <c r="R3" i="49"/>
  <c r="H63" i="23" l="1"/>
  <c r="H50" i="23"/>
  <c r="H38" i="23"/>
  <c r="H30" i="23"/>
  <c r="H18" i="23"/>
  <c r="H7" i="23"/>
  <c r="A71" i="42" l="1"/>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21" i="41"/>
  <c r="A20" i="41"/>
  <c r="A19" i="41"/>
  <c r="A79" i="44"/>
  <c r="A78" i="44"/>
  <c r="A77" i="44"/>
  <c r="A76" i="44"/>
  <c r="A75" i="44"/>
  <c r="A74" i="44"/>
  <c r="A73" i="44"/>
  <c r="A72" i="44"/>
  <c r="A71" i="44"/>
  <c r="A70" i="44"/>
  <c r="A69" i="44"/>
  <c r="A68" i="44"/>
  <c r="A67" i="44"/>
  <c r="A66" i="44"/>
  <c r="A65" i="44"/>
  <c r="A64" i="44"/>
  <c r="A63" i="44"/>
  <c r="A62" i="44"/>
  <c r="A61" i="44"/>
  <c r="A60" i="44"/>
  <c r="A59" i="44"/>
  <c r="A58" i="44"/>
  <c r="A57" i="44"/>
  <c r="A56" i="44"/>
  <c r="A55" i="44"/>
  <c r="A54" i="44"/>
  <c r="A53" i="44"/>
  <c r="A52" i="44"/>
  <c r="A51" i="44"/>
  <c r="A50" i="44"/>
  <c r="A49" i="44"/>
  <c r="A48" i="44"/>
  <c r="A47" i="44"/>
  <c r="A46" i="44"/>
  <c r="A45" i="44"/>
  <c r="A44" i="44"/>
  <c r="A43" i="44"/>
  <c r="A42" i="44"/>
  <c r="A41" i="44"/>
  <c r="A40" i="44"/>
  <c r="A39" i="44"/>
  <c r="A38" i="44"/>
  <c r="A37" i="44"/>
  <c r="A36" i="44"/>
  <c r="A35" i="44"/>
  <c r="A34" i="44"/>
  <c r="A33" i="44"/>
  <c r="A32" i="44"/>
  <c r="A31" i="44"/>
  <c r="A30" i="44"/>
  <c r="A29" i="44"/>
  <c r="A28" i="44"/>
  <c r="A27" i="44"/>
  <c r="A26" i="44"/>
  <c r="A25" i="44"/>
  <c r="A24" i="44"/>
  <c r="A23" i="44"/>
  <c r="A22" i="44"/>
  <c r="A21" i="44"/>
  <c r="A20" i="44"/>
  <c r="A19" i="44"/>
  <c r="A18" i="44"/>
  <c r="A17" i="44"/>
  <c r="A16" i="44"/>
  <c r="A15" i="44"/>
  <c r="A14" i="44"/>
  <c r="A13" i="44"/>
  <c r="A12" i="44"/>
  <c r="A11" i="44"/>
  <c r="A10" i="44"/>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D19" i="41"/>
  <c r="AD20" i="41"/>
  <c r="AD21" i="41"/>
  <c r="AD22" i="41"/>
  <c r="AD23" i="41"/>
  <c r="AD24" i="41"/>
  <c r="AD25" i="41"/>
  <c r="AD26" i="41"/>
  <c r="AD27" i="41"/>
  <c r="AD28" i="41"/>
  <c r="AD29" i="41"/>
  <c r="AD30" i="41"/>
  <c r="AD31" i="41"/>
  <c r="AD32" i="41"/>
  <c r="AD33" i="41"/>
  <c r="AD34" i="41"/>
  <c r="AD35" i="41"/>
  <c r="AD36" i="41"/>
  <c r="AD37" i="41"/>
  <c r="AD38" i="41"/>
  <c r="AD39" i="41"/>
  <c r="AD40" i="41"/>
  <c r="AD41" i="41"/>
  <c r="AD42" i="41"/>
  <c r="AD43" i="41"/>
  <c r="AD44" i="41"/>
  <c r="AD45" i="41"/>
  <c r="AD46" i="41"/>
  <c r="AD47" i="41"/>
  <c r="AD48" i="41"/>
  <c r="AD49" i="41"/>
  <c r="AD50" i="41"/>
  <c r="AD51" i="41"/>
  <c r="AD52" i="41"/>
  <c r="AD53" i="41"/>
  <c r="AD54" i="41"/>
  <c r="AD55" i="41"/>
  <c r="AD56" i="41"/>
  <c r="AD57" i="41"/>
  <c r="AD58" i="41"/>
  <c r="AD59" i="41"/>
  <c r="AD60" i="41"/>
  <c r="AD61" i="41"/>
  <c r="AD62" i="41"/>
  <c r="AD63" i="41"/>
  <c r="AD64" i="41"/>
  <c r="AD65" i="41"/>
  <c r="AD66" i="41"/>
  <c r="AD67" i="41"/>
  <c r="AD68" i="41"/>
  <c r="AD69" i="41"/>
  <c r="AD70" i="41"/>
  <c r="AD71" i="41"/>
  <c r="AD72" i="41"/>
  <c r="AD73" i="41"/>
  <c r="AD74" i="41"/>
  <c r="AD75" i="41"/>
  <c r="AD76" i="41"/>
  <c r="AD77" i="41"/>
  <c r="AD78" i="41"/>
  <c r="AD79" i="41"/>
  <c r="AD80" i="41"/>
  <c r="AD81" i="41"/>
  <c r="AD82" i="41"/>
  <c r="AD83" i="41"/>
  <c r="A5" i="41"/>
  <c r="AB5" i="41" s="1"/>
  <c r="C66" i="23"/>
  <c r="A2" i="41"/>
  <c r="A1" i="41"/>
  <c r="A3" i="44"/>
  <c r="I3" i="44" s="1"/>
  <c r="C43" i="23" a="1"/>
  <c r="C43" i="23" s="1"/>
  <c r="D65" i="19" a="1"/>
  <c r="D65" i="19" s="1"/>
  <c r="D64" i="19" a="1"/>
  <c r="D64" i="19" s="1"/>
  <c r="D63" i="19" a="1"/>
  <c r="D63" i="19" s="1"/>
  <c r="D75" i="19" a="1"/>
  <c r="D75" i="19" s="1"/>
  <c r="D74" i="19" a="1"/>
  <c r="D74" i="19" s="1"/>
  <c r="D73" i="19" a="1"/>
  <c r="D73" i="19" s="1"/>
  <c r="D72" i="19" a="1"/>
  <c r="D72" i="19" s="1"/>
  <c r="D71" i="19" a="1"/>
  <c r="D71" i="19" s="1"/>
  <c r="D70" i="19" a="1"/>
  <c r="D70" i="19" s="1"/>
  <c r="D69" i="19" a="1"/>
  <c r="D69" i="19" s="1"/>
  <c r="D62" i="19" a="1"/>
  <c r="D62" i="19" s="1"/>
  <c r="D61" i="19" a="1"/>
  <c r="D61" i="19" s="1"/>
  <c r="D56" i="19" a="1"/>
  <c r="D56" i="19" s="1"/>
  <c r="D55" i="19" a="1"/>
  <c r="D55" i="19" s="1"/>
  <c r="D54" i="19" a="1"/>
  <c r="D54" i="19" s="1"/>
  <c r="D53" i="19" a="1"/>
  <c r="D53" i="19" s="1"/>
  <c r="D52" i="19" a="1"/>
  <c r="D52" i="19" s="1"/>
  <c r="D47" i="19" a="1"/>
  <c r="D47" i="19" s="1"/>
  <c r="D46" i="19" a="1"/>
  <c r="D46" i="19" s="1"/>
  <c r="D45" i="19" a="1"/>
  <c r="D45" i="19" s="1"/>
  <c r="D44" i="19" a="1"/>
  <c r="D44" i="19" s="1"/>
  <c r="D38" i="19" a="1"/>
  <c r="D38" i="19" s="1"/>
  <c r="B38" i="19"/>
  <c r="D37" i="19" a="1"/>
  <c r="D37" i="19" s="1"/>
  <c r="B37" i="19"/>
  <c r="D28" i="19" a="1"/>
  <c r="D29" i="19" a="1"/>
  <c r="D29" i="19" s="1"/>
  <c r="D30" i="19" a="1"/>
  <c r="D31" i="19" a="1"/>
  <c r="B31" i="19" s="1"/>
  <c r="B15" i="19"/>
  <c r="D30" i="19" l="1"/>
  <c r="B30" i="19"/>
  <c r="B28" i="19"/>
  <c r="D28" i="19"/>
  <c r="B29" i="19"/>
  <c r="D31" i="19"/>
  <c r="D36" i="19" a="1"/>
  <c r="D36" i="19" s="1"/>
  <c r="D15" i="19" a="1"/>
  <c r="D15" i="19" s="1"/>
  <c r="D14" i="19" a="1"/>
  <c r="D14" i="19" s="1"/>
  <c r="D13" i="19" a="1"/>
  <c r="D13" i="19" s="1"/>
  <c r="D12" i="19" a="1"/>
  <c r="D12" i="19" s="1"/>
  <c r="C67" i="23" l="1"/>
  <c r="C44" i="23" a="1"/>
  <c r="C44" i="23" s="1"/>
  <c r="C47" i="23" s="1"/>
  <c r="C46" i="23"/>
  <c r="C41" i="23"/>
  <c r="C45" i="23" s="1"/>
  <c r="AD71" i="42"/>
  <c r="AD70" i="42"/>
  <c r="AD69" i="42"/>
  <c r="AD68" i="42"/>
  <c r="AD67" i="42"/>
  <c r="AD66" i="42"/>
  <c r="AD65" i="42"/>
  <c r="AD64" i="42"/>
  <c r="AD63" i="42"/>
  <c r="AD62" i="42"/>
  <c r="AD61" i="42"/>
  <c r="AD60" i="42"/>
  <c r="AD59" i="42"/>
  <c r="AD58" i="42"/>
  <c r="AD57" i="42"/>
  <c r="AD56" i="42"/>
  <c r="AD55" i="42"/>
  <c r="AD54" i="42"/>
  <c r="AD53" i="42"/>
  <c r="AD52" i="42"/>
  <c r="AD51" i="42"/>
  <c r="AD50" i="42"/>
  <c r="AD49" i="42"/>
  <c r="AD48" i="42"/>
  <c r="AD47" i="42"/>
  <c r="AD46" i="42"/>
  <c r="AD45" i="42"/>
  <c r="AD44" i="42"/>
  <c r="AD43" i="42"/>
  <c r="AD42" i="42"/>
  <c r="AD41" i="42"/>
  <c r="AD40" i="42"/>
  <c r="AD39" i="42"/>
  <c r="AD38" i="42"/>
  <c r="AD37" i="42"/>
  <c r="AD36" i="42"/>
  <c r="AD35" i="42"/>
  <c r="AD34" i="42"/>
  <c r="AD33" i="42"/>
  <c r="AD32" i="42"/>
  <c r="AD31" i="42"/>
  <c r="AD30" i="42"/>
  <c r="AD29" i="42"/>
  <c r="AD28" i="42"/>
  <c r="AD27" i="42"/>
  <c r="AD26" i="42"/>
  <c r="AD25" i="42"/>
  <c r="AD24" i="42"/>
  <c r="AD23" i="42"/>
  <c r="AD22" i="42"/>
  <c r="AD21" i="42"/>
  <c r="AD20" i="42"/>
  <c r="AD19" i="42"/>
  <c r="AD18" i="42"/>
  <c r="AD17" i="42"/>
  <c r="AD16" i="42"/>
  <c r="AD15" i="42"/>
  <c r="AD14" i="42"/>
  <c r="AD13" i="42"/>
  <c r="AD12" i="42"/>
  <c r="AD11" i="42"/>
  <c r="AD10" i="42"/>
  <c r="C59" i="23" s="1"/>
  <c r="C58" i="23" l="1"/>
  <c r="C60" i="23"/>
  <c r="C57" i="23" a="1"/>
  <c r="C57" i="23" s="1"/>
  <c r="C56" i="23"/>
  <c r="C53" i="23"/>
  <c r="C55" i="23"/>
  <c r="C54" i="23"/>
  <c r="X26" i="29"/>
  <c r="W26" i="29" s="1"/>
  <c r="X45" i="29"/>
  <c r="W45" i="29" s="1"/>
  <c r="X65" i="29"/>
  <c r="W65" i="29" s="1"/>
  <c r="X82" i="29"/>
  <c r="W82" i="29" s="1"/>
  <c r="X91" i="29"/>
  <c r="W91" i="29" s="1"/>
  <c r="X108" i="29"/>
  <c r="W108" i="29" s="1"/>
  <c r="X115" i="29"/>
  <c r="W115" i="29" s="1"/>
  <c r="B26" i="2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<sst xmlns="http://schemas.openxmlformats.org/spreadsheetml/2006/main" count="6561" uniqueCount="529">
  <si>
    <t>Worked Example</t>
  </si>
  <si>
    <t>Standard Payment Times Report</t>
  </si>
  <si>
    <r>
      <t xml:space="preserve">This Worked Example has been developed to assist entities in preparing a </t>
    </r>
    <r>
      <rPr>
        <u/>
        <sz val="11"/>
        <color theme="1"/>
        <rFont val="Calibri"/>
        <family val="2"/>
      </rPr>
      <t>standard payment times report</t>
    </r>
    <r>
      <rPr>
        <sz val="11"/>
        <color theme="1"/>
        <rFont val="Calibri"/>
        <family val="2"/>
      </rPr>
      <t xml:space="preserve"> for a reporting period commencing on or after 1 July 2024.</t>
    </r>
  </si>
  <si>
    <r>
      <t>It demonstrates how a reporting entity of a corporate group can create a Trade Credit Payment dataset (</t>
    </r>
    <r>
      <rPr>
        <b/>
        <sz val="11"/>
        <color theme="1"/>
        <rFont val="Calibri"/>
        <family val="2"/>
      </rPr>
      <t>TCP</t>
    </r>
    <r>
      <rPr>
        <sz val="11"/>
        <color theme="1"/>
        <rFont val="Calibri"/>
        <family val="2"/>
      </rPr>
      <t xml:space="preserve"> </t>
    </r>
    <r>
      <rPr>
        <b/>
        <sz val="11"/>
        <color theme="1"/>
        <rFont val="Calibri"/>
        <family val="2"/>
      </rPr>
      <t>Dataset</t>
    </r>
    <r>
      <rPr>
        <sz val="11"/>
        <color theme="1"/>
        <rFont val="Calibri"/>
        <family val="2"/>
      </rPr>
      <t>) and Small Business Trade Credit Payment dataset (</t>
    </r>
    <r>
      <rPr>
        <b/>
        <sz val="11"/>
        <color theme="1"/>
        <rFont val="Calibri"/>
        <family val="2"/>
      </rPr>
      <t>SBTCP Dataset</t>
    </r>
    <r>
      <rPr>
        <sz val="11"/>
        <color theme="1"/>
        <rFont val="Calibri"/>
        <family val="2"/>
      </rPr>
      <t xml:space="preserve">) in accordance with subsections 13(4) and 13(5) of the Payment Times Reporting Rules 2024 (the </t>
    </r>
    <r>
      <rPr>
        <b/>
        <sz val="11"/>
        <color theme="1"/>
        <rFont val="Calibri"/>
        <family val="2"/>
      </rPr>
      <t>Rules</t>
    </r>
    <r>
      <rPr>
        <sz val="11"/>
        <color theme="1"/>
        <rFont val="Calibri"/>
        <family val="2"/>
      </rPr>
      <t xml:space="preserve">), and then use the datasets to perform statistical calculations to populate the required fields in a standard payment times report. </t>
    </r>
  </si>
  <si>
    <r>
      <t xml:space="preserve">It is </t>
    </r>
    <r>
      <rPr>
        <u/>
        <sz val="11"/>
        <color rgb="FFC00000"/>
        <rFont val="Calibri"/>
        <family val="2"/>
      </rPr>
      <t>strongly recommended</t>
    </r>
    <r>
      <rPr>
        <sz val="11"/>
        <color theme="1"/>
        <rFont val="Calibri"/>
        <family val="2"/>
      </rPr>
      <t xml:space="preserve"> that this document be read in conjunction with the 'Understanding Reporting Fields' and 'Guidance materials'</t>
    </r>
  </si>
  <si>
    <t>documents published on the Regulator's website</t>
  </si>
  <si>
    <t>here.</t>
  </si>
  <si>
    <r>
      <t xml:space="preserve">The fictional corporate group that has been created for this Worked Example is called the </t>
    </r>
    <r>
      <rPr>
        <b/>
        <sz val="11"/>
        <color theme="1"/>
        <rFont val="Calibri"/>
        <family val="2"/>
      </rPr>
      <t>WE Group</t>
    </r>
    <r>
      <rPr>
        <sz val="11"/>
        <color theme="1"/>
        <rFont val="Calibri"/>
        <family val="2"/>
      </rPr>
      <t>.</t>
    </r>
  </si>
  <si>
    <t>The Worked Example is spread across multiple tabs, as follows:</t>
  </si>
  <si>
    <t>Glossary</t>
  </si>
  <si>
    <t>Payment required within 7 days</t>
  </si>
  <si>
    <t>Term</t>
  </si>
  <si>
    <t>Definition</t>
  </si>
  <si>
    <t xml:space="preserve">    Guidance Materials 
  Reference(s)</t>
  </si>
  <si>
    <t>2
1
1</t>
  </si>
  <si>
    <t>Contract/PO/Notice/Invoice payment terms</t>
  </si>
  <si>
    <t>The terms for payment, as specified in the applicable document. This includes:</t>
  </si>
  <si>
    <t>Paragraphs 149-150
Example 35</t>
  </si>
  <si>
    <t>10/7 NET 30</t>
  </si>
  <si>
    <t xml:space="preserve"> Payment required within 30 days, but amount due will be discounted by 10% if payment is made within 7 days</t>
  </si>
  <si>
    <t>End Of Next Month</t>
  </si>
  <si>
    <t xml:space="preserve"> Payment required by the end of next month</t>
  </si>
  <si>
    <t>EOM</t>
  </si>
  <si>
    <t xml:space="preserve"> Payment required by the end of month</t>
  </si>
  <si>
    <t>Immediate</t>
  </si>
  <si>
    <t xml:space="preserve"> Payment required immediately</t>
  </si>
  <si>
    <t>NET 7</t>
  </si>
  <si>
    <t xml:space="preserve"> Payment required within 7 days</t>
  </si>
  <si>
    <t>NET 14</t>
  </si>
  <si>
    <t xml:space="preserve"> Payment required within 14 days</t>
  </si>
  <si>
    <t>NET 30</t>
  </si>
  <si>
    <t xml:space="preserve"> Payment required within 30 days</t>
  </si>
  <si>
    <t>NET 60</t>
  </si>
  <si>
    <t xml:space="preserve"> Payment required within 60 days</t>
  </si>
  <si>
    <t>1
1
1
1
1</t>
  </si>
  <si>
    <t>Goods/Services</t>
  </si>
  <si>
    <t xml:space="preserve">Goods include tangible articles of trade, wares and merchandise, such as retail goods, equipment, food and other materials and consumables. Services include activities provided by others and examples can include professional advice services, subscriptions and contractor services. If GST is payable for a supply, it may indicate the supply was for a good or service. </t>
  </si>
  <si>
    <t>2
1</t>
  </si>
  <si>
    <t>Intra-group payment</t>
  </si>
  <si>
    <t>A payment between entities that are in the same consolidated group for the purposes of financial reporting.</t>
  </si>
  <si>
    <t>Paragraphs 154-156</t>
  </si>
  <si>
    <t>Invoice due date</t>
  </si>
  <si>
    <t>The date by which payment of the invoice is required to be made, as specified on the invoice.</t>
  </si>
  <si>
    <r>
      <rPr>
        <sz val="4"/>
        <color theme="0"/>
        <rFont val="Calibri"/>
        <family val="2"/>
        <scheme val="major"/>
      </rPr>
      <t xml:space="preserve">1
</t>
    </r>
    <r>
      <rPr>
        <sz val="11"/>
        <color theme="0"/>
        <rFont val="Calibri"/>
        <family val="2"/>
        <scheme val="major"/>
      </rPr>
      <t>1
1
1
1
3</t>
    </r>
  </si>
  <si>
    <t>Invoice issue date</t>
  </si>
  <si>
    <r>
      <t xml:space="preserve">The issue date of the invoice from the supplier (even if it's not excplicitly stated as such). May also be referred to as ’Invoice Date’, ‘Date of Issue’ ‘Billing Date’, Date Issued’ or some other similar term. 
</t>
    </r>
    <r>
      <rPr>
        <b/>
        <sz val="4"/>
        <rFont val="Calibri"/>
        <family val="2"/>
        <scheme val="major"/>
      </rPr>
      <t xml:space="preserve">
</t>
    </r>
    <r>
      <rPr>
        <b/>
        <sz val="11"/>
        <rFont val="Calibri"/>
        <family val="2"/>
        <scheme val="major"/>
      </rPr>
      <t>Note</t>
    </r>
    <r>
      <rPr>
        <sz val="11"/>
        <rFont val="Calibri"/>
        <family val="2"/>
        <scheme val="major"/>
      </rPr>
      <t xml:space="preserve">: If an invoice has multiple dates (e.g. 'Invoice Date' of 1 July and 'Issue Date' of 3 July), entities should use the most recent date. </t>
    </r>
  </si>
  <si>
    <t>Paragraph 142
Example 31</t>
  </si>
  <si>
    <r>
      <rPr>
        <sz val="4"/>
        <color theme="0"/>
        <rFont val="Calibri"/>
        <family val="2"/>
        <scheme val="major"/>
      </rPr>
      <t xml:space="preserve">1
</t>
    </r>
    <r>
      <rPr>
        <sz val="11"/>
        <color theme="0"/>
        <rFont val="Calibri"/>
        <family val="2"/>
        <scheme val="major"/>
      </rPr>
      <t>1
1
1
4</t>
    </r>
  </si>
  <si>
    <t>Invoice receipt date</t>
  </si>
  <si>
    <r>
      <t xml:space="preserve">The date that the invoice was received by the entity.
</t>
    </r>
    <r>
      <rPr>
        <sz val="4"/>
        <rFont val="Calibri"/>
        <family val="2"/>
        <scheme val="major"/>
      </rPr>
      <t xml:space="preserve">
</t>
    </r>
    <r>
      <rPr>
        <b/>
        <sz val="11"/>
        <rFont val="Calibri"/>
        <family val="2"/>
        <scheme val="major"/>
      </rPr>
      <t>Note</t>
    </r>
    <r>
      <rPr>
        <sz val="11"/>
        <rFont val="Calibri"/>
        <family val="2"/>
        <scheme val="major"/>
      </rPr>
      <t>: The receipt date must be digitally recorded in the entity’s systems, and reflect the date the goods/services were actually received (i.e. not the date it was recorded into the system).</t>
    </r>
  </si>
  <si>
    <t>Partial payment</t>
  </si>
  <si>
    <t xml:space="preserve">A payment that did not fully settle the related obligation to which it relates. </t>
  </si>
  <si>
    <t>Paragraphs 135-137, 164-165
Example 37</t>
  </si>
  <si>
    <t>Payment amount</t>
  </si>
  <si>
    <t>The amount actually paid to the supplier (net of any discounts or credit notes). This may not be the actual invoiced amount.</t>
  </si>
  <si>
    <t>Paragraphs 130-132
Example 28</t>
  </si>
  <si>
    <t>Payment Date</t>
  </si>
  <si>
    <t>The date the entity took action to pay the supplier.</t>
  </si>
  <si>
    <t>Paragraph 130</t>
  </si>
  <si>
    <t>1
1
11</t>
  </si>
  <si>
    <t>Payment Term</t>
  </si>
  <si>
    <r>
      <t>As defined under section 7 of the</t>
    </r>
    <r>
      <rPr>
        <i/>
        <sz val="11"/>
        <rFont val="Calibri"/>
        <family val="2"/>
        <scheme val="major"/>
      </rPr>
      <t xml:space="preserve"> Payment Times Reporting Rules 2024</t>
    </r>
    <r>
      <rPr>
        <sz val="11"/>
        <rFont val="Calibri"/>
        <family val="2"/>
        <scheme val="major"/>
      </rPr>
      <t xml:space="preserve"> (the </t>
    </r>
    <r>
      <rPr>
        <b/>
        <sz val="11"/>
        <rFont val="Calibri"/>
        <family val="2"/>
        <scheme val="major"/>
      </rPr>
      <t>Rules</t>
    </r>
    <r>
      <rPr>
        <sz val="11"/>
        <rFont val="Calibri"/>
        <family val="2"/>
        <scheme val="major"/>
      </rPr>
      <t>).</t>
    </r>
  </si>
  <si>
    <t>Paragraphs 143-150
Examples 32-35</t>
  </si>
  <si>
    <t>Payment Time</t>
  </si>
  <si>
    <t>As defined under section 8 of the Rules.</t>
  </si>
  <si>
    <t>Paragraphs 166-169</t>
  </si>
  <si>
    <t>1
1
1
10</t>
  </si>
  <si>
    <t>Peppol enabled eInvoice</t>
  </si>
  <si>
    <t xml:space="preserve">An invoice that could be sent or received through the Peppol eInvoicing network. A payment is considered eInvoice capable when the receiving reporting entity is set up to receive eInvoices and has no business rules that block or reroute them. </t>
  </si>
  <si>
    <t>Paragraphs 138-140
Examples 29-30</t>
  </si>
  <si>
    <t>RCTI</t>
  </si>
  <si>
    <t>Recipient Created Tax Invoice (i.e. where the recipient of goods and services creates the tax invoice on behalf of the supplier.</t>
  </si>
  <si>
    <t>Paragraphs 141 and 167</t>
  </si>
  <si>
    <t>SBI Tool</t>
  </si>
  <si>
    <r>
      <t>Small Business Identification (</t>
    </r>
    <r>
      <rPr>
        <b/>
        <sz val="11"/>
        <rFont val="Calibri"/>
        <family val="2"/>
        <scheme val="major"/>
      </rPr>
      <t>SBI</t>
    </r>
    <r>
      <rPr>
        <sz val="11"/>
        <rFont val="Calibri"/>
        <family val="2"/>
        <scheme val="major"/>
      </rPr>
      <t xml:space="preserve">) tool – which identifies which ABNs are small businesses for the purposes of payment times reporting. </t>
    </r>
  </si>
  <si>
    <t>Information Sheet 6</t>
  </si>
  <si>
    <t>SBTCP Dataset</t>
  </si>
  <si>
    <t>Small Business Trade Credit Payment Dataset – being final list of trade credit payments made to Australian small business suppliers, based on the results of the SBI Tool.</t>
  </si>
  <si>
    <t>Paragraphs 163-172</t>
  </si>
  <si>
    <t>Supply Chain Finance Arrangement</t>
  </si>
  <si>
    <t>As defined under section 5 of the Rules.</t>
  </si>
  <si>
    <r>
      <rPr>
        <sz val="4"/>
        <color theme="0"/>
        <rFont val="Calibri"/>
        <family val="2"/>
        <scheme val="major"/>
      </rPr>
      <t xml:space="preserve">1
1
</t>
    </r>
    <r>
      <rPr>
        <sz val="11"/>
        <color theme="0"/>
        <rFont val="Calibri"/>
        <family val="2"/>
        <scheme val="major"/>
      </rPr>
      <t>1
1
1
1
1
14</t>
    </r>
  </si>
  <si>
    <t>Supply Date</t>
  </si>
  <si>
    <r>
      <t xml:space="preserve">Refers to the date on which goods are delivered to, and accepted by, the purchasing entity, or the date on which services are completed or rendered. 
</t>
    </r>
    <r>
      <rPr>
        <sz val="4"/>
        <rFont val="Calibri"/>
        <family val="2"/>
        <scheme val="major"/>
      </rPr>
      <t xml:space="preserve">
</t>
    </r>
    <r>
      <rPr>
        <sz val="11"/>
        <rFont val="Calibri"/>
        <family val="2"/>
        <scheme val="major"/>
      </rPr>
      <t xml:space="preserve">For goods this is typically the date the buyer takes possession of the goods or when the seller completes their delivery obligation under the contract. For services this is generally the date the services are fully performed or in the cases of ongoing services, when a specific milestone or billing period is completed. </t>
    </r>
  </si>
  <si>
    <r>
      <rPr>
        <sz val="4"/>
        <color theme="0"/>
        <rFont val="Calibri"/>
        <family val="2"/>
        <scheme val="major"/>
      </rPr>
      <t xml:space="preserve">1
</t>
    </r>
    <r>
      <rPr>
        <sz val="11"/>
        <color theme="0"/>
        <rFont val="Calibri"/>
        <family val="2"/>
        <scheme val="major"/>
      </rPr>
      <t>1
1
1
1
15</t>
    </r>
  </si>
  <si>
    <t>TCP Dataset</t>
  </si>
  <si>
    <r>
      <t xml:space="preserve">Trade Credit Payment Dataset – being a dataset of all identified payments, in the applicable reporting period, that were made under a trade credit arrangement by the reporting entity and all entities it controlled as at the end of the reporting period. 
</t>
    </r>
    <r>
      <rPr>
        <sz val="4"/>
        <rFont val="Calibri"/>
        <family val="2"/>
        <scheme val="major"/>
      </rPr>
      <t xml:space="preserve">
</t>
    </r>
    <r>
      <rPr>
        <sz val="11"/>
        <rFont val="Calibri"/>
        <family val="2"/>
        <scheme val="major"/>
      </rPr>
      <t>For more information see subsection 13(4) of the Rules.</t>
    </r>
  </si>
  <si>
    <t>Paragraphs 110-162, 170-172</t>
  </si>
  <si>
    <t>1
1
16</t>
  </si>
  <si>
    <t>Trade Credit Arrangement (TCA)</t>
  </si>
  <si>
    <t xml:space="preserve">For the purposes of payment times reporting, a trade credit arrangement occurs when a payment is made, or can be made, at least one calendar day after the supply of goods or services. </t>
  </si>
  <si>
    <t>Paragraphs 112-119
Examples 22-25</t>
  </si>
  <si>
    <t>Trade credit payment</t>
  </si>
  <si>
    <t>A payment made under a trade credit arrangement.</t>
  </si>
  <si>
    <t>Group Overview</t>
  </si>
  <si>
    <t>Group Structure</t>
  </si>
  <si>
    <t>Entity Information</t>
  </si>
  <si>
    <t>Suppliers and Internal Policies</t>
  </si>
  <si>
    <t>Suppliers</t>
  </si>
  <si>
    <t>Relevant  Internal Policies and Practices</t>
  </si>
  <si>
    <t>Transactions of Note</t>
  </si>
  <si>
    <t>1
1
1</t>
  </si>
  <si>
    <t>AusSubCo 1 sends a Purchase Order (PO-154) to Supplier 2 for the purchase of $100,000 worth of goods. PO-154 specifies delivery of goods in 4 batches over 4 weeks, with payment terms being ‘30 days’ from invoice date.</t>
  </si>
  <si>
    <t>1
1</t>
  </si>
  <si>
    <t>First batch of goods delivered and Supplier 2 issues invoice (INV-2154) for $20,000 with payment term of 30 days.</t>
  </si>
  <si>
    <t>Second batch of goods delivered and Supplier 2 issues invoice (INV-2192) for $30,000 with payment term of 14 days.</t>
  </si>
  <si>
    <t>Third batch of goods delivered and Supplier 2 issues invoice (INV-2232) for $10,000 with a payment term of 30 days.</t>
  </si>
  <si>
    <t>Final batch of goods delivered and Supplier 2 issues invoice (INV-2392) for $40,000 with a payment term of 60 days.</t>
  </si>
  <si>
    <t>AusSubCo1 writes a Cheque for $100,000 to settle all four invoices under PO-154.</t>
  </si>
  <si>
    <t>AusSubCo1 sends the cheque to Supplier 2</t>
  </si>
  <si>
    <t/>
  </si>
  <si>
    <t xml:space="preserve">
01/07/2024</t>
  </si>
  <si>
    <t>AusTrust signs a $500,000 contract (C-2024 0803) with Supplier 3, for the provision of goods and services over the next 6 months.</t>
  </si>
  <si>
    <t>The contracts specifies that AusTrust is to pay:</t>
  </si>
  <si>
    <t xml:space="preserve"> •  a $50,000 deposit upfront (payable on date of signing the contract)</t>
  </si>
  <si>
    <t xml:space="preserve"> •  $100,000 for the supply of goods (payable immediately on delivery)</t>
  </si>
  <si>
    <r>
      <t xml:space="preserve"> •  $170,000 First stage milestone payment for 3 months services in arrears, from  
</t>
    </r>
    <r>
      <rPr>
        <sz val="9.5"/>
        <color theme="0"/>
        <rFont val="Calibri"/>
        <family val="2"/>
        <scheme val="minor"/>
      </rPr>
      <t>___</t>
    </r>
    <r>
      <rPr>
        <sz val="9.5"/>
        <color theme="1"/>
        <rFont val="Calibri"/>
        <family val="2"/>
        <scheme val="minor"/>
      </rPr>
      <t xml:space="preserve">1/7/2024 to 30/9/2024  (due within 14 days of invoice issue) </t>
    </r>
  </si>
  <si>
    <r>
      <t xml:space="preserve"> •  $180,000 Final stage milestone payment for 3 months services in arrears, from
</t>
    </r>
    <r>
      <rPr>
        <sz val="9.5"/>
        <color theme="0"/>
        <rFont val="Calibri"/>
        <family val="2"/>
        <scheme val="minor"/>
      </rPr>
      <t>___</t>
    </r>
    <r>
      <rPr>
        <sz val="9.5"/>
        <color theme="1"/>
        <rFont val="Calibri"/>
        <family val="2"/>
        <scheme val="minor"/>
      </rPr>
      <t xml:space="preserve"> 1/10/2024 to 31/12/2024 (due within 7 days of invoice issue)</t>
    </r>
  </si>
  <si>
    <t>AusTrust pays the $50,000 deposit.</t>
  </si>
  <si>
    <t>Supplier 3 delivers the ordered goods and issues an invoice (INV-354) requiring immediate payment on delivery. AusTrust makes the $100,000 payment on the same day.</t>
  </si>
  <si>
    <t>Supplier 3 issues an invoice (INV-572) for the first stage milestone payment for 3 months of services provided under the contract.</t>
  </si>
  <si>
    <t>AusTrust pays $170,000 to discharge INV-572.</t>
  </si>
  <si>
    <t>Supplier 3 issues an invoice (INV-612) for the final stage milestone payment for the last 3 months of services provided under the contract.</t>
  </si>
  <si>
    <t>AusTrust pays $180,000 to discharge INV-612.</t>
  </si>
  <si>
    <t>`</t>
  </si>
  <si>
    <t>AusSubCo 1 orders $10,000 worth of goods from Supplier 1.</t>
  </si>
  <si>
    <t>Supplier 1 delivers the goods and issues an invoice (INV-45321) with 30-day payment terms as per contract.</t>
  </si>
  <si>
    <r>
      <rPr>
        <b/>
        <sz val="1"/>
        <color rgb="FF000000"/>
        <rFont val="Calibri"/>
        <family val="2"/>
      </rPr>
      <t xml:space="preserve"> 
</t>
    </r>
    <r>
      <rPr>
        <b/>
        <sz val="11"/>
        <color rgb="FF000000"/>
        <rFont val="Calibri"/>
        <family val="2"/>
      </rPr>
      <t>15/07/2024</t>
    </r>
  </si>
  <si>
    <t>Before AusSubCo 1 makes any payment, Supplier 1 issues a $10,000 credit note.</t>
  </si>
  <si>
    <t>In AusSubCo’s ERP system the credit note is applied directly against Invoice INV-45321, meaning that no payment is required.</t>
  </si>
  <si>
    <t>AusSubCo 2 ordered $20,000 worth of goods from Supplier 1.</t>
  </si>
  <si>
    <t>Supplier 1 delivered the goods and issued an invoice (INV-46842) with 30-day payment terms as per contract.</t>
  </si>
  <si>
    <t>Before AusSubCo 2 makes any payment, Supplier 1 issues a $5,000 credit note.</t>
  </si>
  <si>
    <t>In AusSubCo 2’s ERP system the credit note is applied directly against Invoice INV-46842, leaving a payable balance of $15,000.</t>
  </si>
  <si>
    <t>AusSubCo 2 makes a payment of $15,000 to discharge the invoice.</t>
  </si>
  <si>
    <t>AusSubCo 1 orders $100,000 worth of goods 
from Supplier 6.</t>
  </si>
  <si>
    <t>Supplier 6 delivers the goods and issues an invoice (INV-941) to the amount of $100,000 specifying a due date for payment of 21/12/2024.</t>
  </si>
  <si>
    <t>AusSubCo 1 makes a payment of $20,000 to Supplier 6, directly in relation to INV-941.</t>
  </si>
  <si>
    <t>AusSubCo 1 makes a payment of $80,000 to discharge INV-941.</t>
  </si>
  <si>
    <t>AusSubCo 2 enters into a contract (C-2024-0928) with Supplier 3 and orders $500,000 worth of specialised equipment, with the parties agreeing for the amount to be paid over 2 instalment payments, in accordance with invoice terms.</t>
  </si>
  <si>
    <t>1
1
1
1</t>
  </si>
  <si>
    <t>Supplier 3 delivers the goods and issues an invoice (INV-3208) to the amount of $500,000 specifying that $300,000 is due by ‘end of month’ and $200,000 is due by ‘end of next month’.</t>
  </si>
  <si>
    <t>AusSubCo 2 makes the first instalment payment of $300,000.</t>
  </si>
  <si>
    <t>AusSubCo 2 makes the final instalment payment of $200,000.</t>
  </si>
  <si>
    <t>AusSubCo 2 orders $1,000 worth of goods from Supplier 6</t>
  </si>
  <si>
    <t>Supplier 6 delivers the goods and issues an invoice (INV-1035) with payment terms of 30 days, but also an offer of a 10% discount if the invoice is paid in full within 7 days (i.e. ‘10/7 Net 30’)</t>
  </si>
  <si>
    <t>AusSubCo2 makes a payment of $900 to
Supplier 6</t>
  </si>
  <si>
    <t>Step 1</t>
  </si>
  <si>
    <t>TRANSACTION INFORMATION</t>
  </si>
  <si>
    <t>CONTRACT/PURCHASE ORDER DETAILS</t>
  </si>
  <si>
    <t>NOTICES FOR PAYMENT</t>
  </si>
  <si>
    <t>INVOICES</t>
  </si>
  <si>
    <t>TCP DATASET-SPECIFIC FIELD(S)</t>
  </si>
  <si>
    <t>EXPLANATORY COLUMN(S)</t>
  </si>
  <si>
    <t>Payer entity name</t>
  </si>
  <si>
    <t>Payer entity ABN</t>
  </si>
  <si>
    <t>Payer entity ACN/ARBN</t>
  </si>
  <si>
    <t>Payee entity name</t>
  </si>
  <si>
    <t>Payee entity ABN</t>
  </si>
  <si>
    <t>Payee entity ACN/ARBN</t>
  </si>
  <si>
    <r>
      <rPr>
        <b/>
        <sz val="16"/>
        <rFont val="Calibri"/>
        <family val="2"/>
        <scheme val="minor"/>
      </rPr>
      <t xml:space="preserve">
</t>
    </r>
    <r>
      <rPr>
        <b/>
        <sz val="11"/>
        <rFont val="Calibri"/>
        <family val="2"/>
        <scheme val="minor"/>
      </rPr>
      <t>Description</t>
    </r>
    <r>
      <rPr>
        <b/>
        <sz val="16"/>
        <rFont val="Calibri"/>
        <family val="2"/>
        <scheme val="minor"/>
      </rPr>
      <t xml:space="preserve">
</t>
    </r>
  </si>
  <si>
    <t>Supply date</t>
  </si>
  <si>
    <t>Payment date</t>
  </si>
  <si>
    <t>Contract/PO reference number</t>
  </si>
  <si>
    <t>Contract/PO payment terms</t>
  </si>
  <si>
    <t>Notice for payment issue date</t>
  </si>
  <si>
    <t>Notice for payment terms</t>
  </si>
  <si>
    <t>Invoice reference number</t>
  </si>
  <si>
    <t>Invoice payment terms</t>
  </si>
  <si>
    <t xml:space="preserve">Trade Credit Payment </t>
  </si>
  <si>
    <t>COMMENTS</t>
  </si>
  <si>
    <t>AusSubCo 1</t>
  </si>
  <si>
    <t>Supplier 1</t>
  </si>
  <si>
    <t>963151792</t>
  </si>
  <si>
    <t>Purchase of goods</t>
  </si>
  <si>
    <t>C-2023-012</t>
  </si>
  <si>
    <t>Net 30</t>
  </si>
  <si>
    <t>INV-1658</t>
  </si>
  <si>
    <t>Yes</t>
  </si>
  <si>
    <t>Supplier 8</t>
  </si>
  <si>
    <t>532774186</t>
  </si>
  <si>
    <t>IT support service fees</t>
  </si>
  <si>
    <t>C 2024-29</t>
  </si>
  <si>
    <t>Net 7</t>
  </si>
  <si>
    <t>INV-1843</t>
  </si>
  <si>
    <t>Supplier 2</t>
  </si>
  <si>
    <t>493337096</t>
  </si>
  <si>
    <t>Batch payment - Purchase of goods</t>
  </si>
  <si>
    <t xml:space="preserve">PO-154 </t>
  </si>
  <si>
    <t>INV-2154</t>
  </si>
  <si>
    <t>(Scenario 1 in 'Transactions of note' tab)</t>
  </si>
  <si>
    <t>INV-2192</t>
  </si>
  <si>
    <t>Net 14</t>
  </si>
  <si>
    <t>INV-2232</t>
  </si>
  <si>
    <t>INV-2392</t>
  </si>
  <si>
    <t>Net 60</t>
  </si>
  <si>
    <t>Employee 1</t>
  </si>
  <si>
    <t>Wages</t>
  </si>
  <si>
    <t>No</t>
  </si>
  <si>
    <t>Not a trade credit payment as it was an employee related payment. See paragraph 115-119 of the Guidance Materials.</t>
  </si>
  <si>
    <t>Supplier 5</t>
  </si>
  <si>
    <t>765817107</t>
  </si>
  <si>
    <t>Purchase of Goods</t>
  </si>
  <si>
    <t>C-2024-02</t>
  </si>
  <si>
    <t>End of Next Month</t>
  </si>
  <si>
    <t>INV-RCTI-543</t>
  </si>
  <si>
    <t>Supplier 7</t>
  </si>
  <si>
    <t>381374702</t>
  </si>
  <si>
    <t>INV-4793</t>
  </si>
  <si>
    <t>INV-2003</t>
  </si>
  <si>
    <t>AusSubCo 2</t>
  </si>
  <si>
    <t>Intra-Group Purchase of Goods</t>
  </si>
  <si>
    <t>INV-991</t>
  </si>
  <si>
    <t>Supplier 6</t>
  </si>
  <si>
    <t>498108491</t>
  </si>
  <si>
    <t>INV-571</t>
  </si>
  <si>
    <t>INV-4841</t>
  </si>
  <si>
    <t>GovtSupplier</t>
  </si>
  <si>
    <t>Service fees</t>
  </si>
  <si>
    <t>INV-94632</t>
  </si>
  <si>
    <t>Not a trade credit payment as it was a payment to a Commonwealth government entity. See paragraph 115-119 of the Guidance Materials.</t>
  </si>
  <si>
    <t>INV-4944</t>
  </si>
  <si>
    <t>Not a trade credit payment as payment was required to be made immediately as per invoice terms and was made on the same day as supply.</t>
  </si>
  <si>
    <t>INV-2244</t>
  </si>
  <si>
    <t>Payment was required to be made immediately as per invoice terms however, despite the terms, the entity paid at least one calendar day after supply. Accordingly, the payment was made under a trade credit arrangement.</t>
  </si>
  <si>
    <t>Supplier 3</t>
  </si>
  <si>
    <t>290228900</t>
  </si>
  <si>
    <t>C-2024-08-18</t>
  </si>
  <si>
    <t>INV-72963</t>
  </si>
  <si>
    <t>Despite the invoice stating 'immediate terms', and payment being made on the day of receipt, the contract payment terms allowed for payment to be made within 14 days. Accordingly, the payment was made under a trade credit arrangement.</t>
  </si>
  <si>
    <t>Employee 2</t>
  </si>
  <si>
    <t>Salary sacrifice (employee benefit)</t>
  </si>
  <si>
    <t>INV-RCTI-544</t>
  </si>
  <si>
    <t>SGP Parent</t>
  </si>
  <si>
    <t>Royalty payment</t>
  </si>
  <si>
    <t>Not a trade credit payment as it was not a payment for a supply of goods or services.</t>
  </si>
  <si>
    <t>INV-5009</t>
  </si>
  <si>
    <t>INV-46842</t>
  </si>
  <si>
    <t>(Scenario 4 in 'Transactions of note' tab)</t>
  </si>
  <si>
    <t>USA Supplier</t>
  </si>
  <si>
    <t>INV-2811</t>
  </si>
  <si>
    <t>INV-642</t>
  </si>
  <si>
    <t>INV-RCTI-545</t>
  </si>
  <si>
    <t>INV-48845</t>
  </si>
  <si>
    <t>INV-RCTI-546</t>
  </si>
  <si>
    <t>INV-688</t>
  </si>
  <si>
    <t>INV-697</t>
  </si>
  <si>
    <t>INV-RCTI-547</t>
  </si>
  <si>
    <t>INV-941</t>
  </si>
  <si>
    <t>(Scenario 5 in 'Transactions of note' tab)</t>
  </si>
  <si>
    <t xml:space="preserve"> Purchase of goods</t>
  </si>
  <si>
    <t>PO-287</t>
  </si>
  <si>
    <t>INV-3470</t>
  </si>
  <si>
    <t>INV-RCTI-548</t>
  </si>
  <si>
    <t>Rent - Prepayment</t>
  </si>
  <si>
    <t>INV-34184</t>
  </si>
  <si>
    <t>Not a trade credit payment as it was a prepayment in advance of supply.</t>
  </si>
  <si>
    <t>INV-3041</t>
  </si>
  <si>
    <t>INV-34204</t>
  </si>
  <si>
    <t>Supplier 4</t>
  </si>
  <si>
    <t>020098588</t>
  </si>
  <si>
    <t>C-2024-05</t>
  </si>
  <si>
    <t>INV-2017</t>
  </si>
  <si>
    <t>Purchase of Goods (discounted)</t>
  </si>
  <si>
    <t>INV-1035</t>
  </si>
  <si>
    <t>10/7 Net 30</t>
  </si>
  <si>
    <t>(Scenario 7 in 'Transactions of note' tab)</t>
  </si>
  <si>
    <t>INV-771</t>
  </si>
  <si>
    <t>INV-95618</t>
  </si>
  <si>
    <t>PO-189</t>
  </si>
  <si>
    <t>INV-2448</t>
  </si>
  <si>
    <t>INV-1042</t>
  </si>
  <si>
    <t>INV-5283</t>
  </si>
  <si>
    <t>INV-1143</t>
  </si>
  <si>
    <t>Purchase of equipment (Instalment 1)</t>
  </si>
  <si>
    <t>C-2024 0928</t>
  </si>
  <si>
    <t>INV-3208</t>
  </si>
  <si>
    <t>(Scenario 6 in 'Transactions of note' tab)</t>
  </si>
  <si>
    <t>INV-5811</t>
  </si>
  <si>
    <t>NZ Supplier</t>
  </si>
  <si>
    <t>INV-99811</t>
  </si>
  <si>
    <t>Employee 3</t>
  </si>
  <si>
    <t>Superannuation Guarantee</t>
  </si>
  <si>
    <t>INV-2217</t>
  </si>
  <si>
    <t>PO-204</t>
  </si>
  <si>
    <t>INV-2870</t>
  </si>
  <si>
    <t>INV-2424</t>
  </si>
  <si>
    <t>INV-841</t>
  </si>
  <si>
    <t>Purchase of equipment (Instalment 2)</t>
  </si>
  <si>
    <t>INV-992</t>
  </si>
  <si>
    <t>INV-107811</t>
  </si>
  <si>
    <t>INV-2417</t>
  </si>
  <si>
    <t>AusTrust</t>
  </si>
  <si>
    <t xml:space="preserve"> </t>
  </si>
  <si>
    <t>C-2024 0803 Deposit</t>
  </si>
  <si>
    <t>C-2024 0803</t>
  </si>
  <si>
    <r>
      <rPr>
        <b/>
        <sz val="11"/>
        <color theme="1"/>
        <rFont val="Calibri"/>
        <family val="2"/>
        <scheme val="minor"/>
      </rPr>
      <t>(Scenario 2)</t>
    </r>
    <r>
      <rPr>
        <sz val="11"/>
        <color theme="1"/>
        <rFont val="Calibri"/>
        <family val="2"/>
        <scheme val="minor"/>
      </rPr>
      <t>. Not a trade credit payment as it was a deposit payment  that was required to be made, and was made, in advance of supply.</t>
    </r>
  </si>
  <si>
    <t>C-2024 0803 - Goods</t>
  </si>
  <si>
    <t>INV-354</t>
  </si>
  <si>
    <r>
      <rPr>
        <b/>
        <sz val="11"/>
        <color theme="1"/>
        <rFont val="Calibri"/>
        <family val="2"/>
        <scheme val="minor"/>
      </rPr>
      <t>(Scenario 2)</t>
    </r>
    <r>
      <rPr>
        <sz val="11"/>
        <color theme="1"/>
        <rFont val="Calibri"/>
        <family val="2"/>
        <scheme val="minor"/>
      </rPr>
      <t>. Not a trade credit payment as the payment was required to be made, and was made, on same day as the supply.</t>
    </r>
  </si>
  <si>
    <t>INV-2137</t>
  </si>
  <si>
    <t>INV-876</t>
  </si>
  <si>
    <t>INV-7811</t>
  </si>
  <si>
    <t>INV-95619</t>
  </si>
  <si>
    <t>INV-1015</t>
  </si>
  <si>
    <t>INV-2338</t>
  </si>
  <si>
    <t>INV-1087</t>
  </si>
  <si>
    <t>INV-1142</t>
  </si>
  <si>
    <t>INV-1253</t>
  </si>
  <si>
    <t>INV-2436</t>
  </si>
  <si>
    <t>INV-1376</t>
  </si>
  <si>
    <t>C-2024 0803 - Services (Milestone)</t>
  </si>
  <si>
    <t>INV-572</t>
  </si>
  <si>
    <t>(Scenario 2 in 'Transactions of note' tab)</t>
  </si>
  <si>
    <t>INV-2087</t>
  </si>
  <si>
    <t>INV-2142</t>
  </si>
  <si>
    <t>INV-2253</t>
  </si>
  <si>
    <t>INV-3436</t>
  </si>
  <si>
    <t>INV-2376</t>
  </si>
  <si>
    <t>NZ SubCo</t>
  </si>
  <si>
    <t>INV-44021</t>
  </si>
  <si>
    <t>INV-44022</t>
  </si>
  <si>
    <t>INV-44023</t>
  </si>
  <si>
    <t>INV-2144</t>
  </si>
  <si>
    <t>INV-2145</t>
  </si>
  <si>
    <t>INV-56207</t>
  </si>
  <si>
    <t>INV-56209</t>
  </si>
  <si>
    <t>INV-35711</t>
  </si>
  <si>
    <t>INV-60843</t>
  </si>
  <si>
    <t>INV-60844</t>
  </si>
  <si>
    <t>STEP 2  |  Capturing Required Payment Information</t>
  </si>
  <si>
    <t>STEP 3  |  Removing Certain Payments</t>
  </si>
  <si>
    <t>NEW COLUMNS EXPLAINED</t>
  </si>
  <si>
    <r>
      <rPr>
        <b/>
        <sz val="4"/>
        <color theme="0"/>
        <rFont val="Calibri"/>
        <family val="2"/>
        <scheme val="minor"/>
      </rPr>
      <t xml:space="preserve">
</t>
    </r>
    <r>
      <rPr>
        <b/>
        <sz val="12"/>
        <color theme="0"/>
        <rFont val="Calibri"/>
        <family val="2"/>
        <scheme val="minor"/>
      </rPr>
      <t>Peppol 
enabled eInvoice</t>
    </r>
  </si>
  <si>
    <r>
      <t xml:space="preserve">
Under this column, entities need to record whether the trade credit payment was a 'Peppol eInvoice capable' payment. </t>
    </r>
    <r>
      <rPr>
        <sz val="1"/>
        <color theme="1"/>
        <rFont val="Calibri"/>
        <family val="2"/>
        <scheme val="minor"/>
      </rPr>
      <t xml:space="preserve">
 </t>
    </r>
  </si>
  <si>
    <t xml:space="preserve">
See Guidance Materials: Paragraphs 138-140, 
Examples 29 &amp; 30
</t>
  </si>
  <si>
    <t>Under this column, entities need to record whether the payment was a payment of a recipient created tax invoice.</t>
  </si>
  <si>
    <t>Credit Card Payment</t>
  </si>
  <si>
    <t>Under these columns, entities need to record whether the payment was made using a credit card, and if so, record details of that credit card. (This is to clearly identify those cards that are subject to a relevant internal policy - which may allow for the payment to be excluded from the dataset. See ‘Step 3 – removing certain payments’).</t>
  </si>
  <si>
    <t>Credit Card No.</t>
  </si>
  <si>
    <t>Partial Payment</t>
  </si>
  <si>
    <t>Under this column, entities need to record whether the payment fully settled the related obligation - for example, whether it discharged the invoice it was made against. If the payment did not fully settle the related obligation, it must be recorded as a partial payment.</t>
  </si>
  <si>
    <t>See Guidance Materials: Paragraphs 135-137, 164-165, Example 37</t>
  </si>
  <si>
    <t>Under this column, entities need to record the Payment Term, expressed in calendar days, as determined based on the definition set out in section 7 of the Rules.</t>
  </si>
  <si>
    <t>See Guidance Materials: Paragraphs 143-150, Examples 33-35</t>
  </si>
  <si>
    <r>
      <rPr>
        <b/>
        <sz val="10"/>
        <color theme="1"/>
        <rFont val="Calibri"/>
        <family val="2"/>
        <scheme val="minor"/>
      </rPr>
      <t>Note:</t>
    </r>
    <r>
      <rPr>
        <sz val="10"/>
        <color theme="1"/>
        <rFont val="Calibri"/>
        <family val="2"/>
        <scheme val="minor"/>
      </rPr>
      <t xml:space="preserve"> </t>
    </r>
    <r>
      <rPr>
        <u/>
        <sz val="10"/>
        <color theme="1"/>
        <rFont val="Calibri"/>
        <family val="2"/>
        <scheme val="minor"/>
      </rPr>
      <t>For this Worked Example</t>
    </r>
    <r>
      <rPr>
        <sz val="10"/>
        <color theme="1"/>
        <rFont val="Calibri"/>
        <family val="2"/>
        <scheme val="minor"/>
      </rPr>
      <t xml:space="preserve"> the payment term for each payment was ascertained by applying the principles in section 7 of the Rules as follows:</t>
    </r>
  </si>
  <si>
    <t>Condition</t>
  </si>
  <si>
    <r>
      <t xml:space="preserve">The payment has terms captured under the </t>
    </r>
    <r>
      <rPr>
        <b/>
        <i/>
        <sz val="9"/>
        <color theme="1"/>
        <rFont val="Calibri"/>
        <family val="2"/>
        <scheme val="minor"/>
      </rPr>
      <t>Contract/PO payment terms</t>
    </r>
    <r>
      <rPr>
        <sz val="9"/>
        <color theme="1"/>
        <rFont val="Calibri"/>
        <family val="2"/>
        <scheme val="minor"/>
      </rPr>
      <t xml:space="preserve"> column (i.e. express terms for payment were set out in a contract or Purchase Order)</t>
    </r>
  </si>
  <si>
    <r>
      <t xml:space="preserve">Determined in accordance with the </t>
    </r>
    <r>
      <rPr>
        <b/>
        <i/>
        <sz val="9"/>
        <color theme="1"/>
        <rFont val="Calibri"/>
        <family val="2"/>
        <scheme val="minor"/>
      </rPr>
      <t>Contract/PO payment terms</t>
    </r>
    <r>
      <rPr>
        <sz val="9"/>
        <color theme="1"/>
        <rFont val="Calibri"/>
        <family val="2"/>
        <scheme val="minor"/>
      </rPr>
      <t xml:space="preserve"> and converted into the largest possible number of calendar days (regardless when the invoice was actually issued or received), if applicable. 
</t>
    </r>
    <r>
      <rPr>
        <sz val="1"/>
        <color theme="1"/>
        <rFont val="Calibri"/>
        <family val="2"/>
        <scheme val="minor"/>
      </rPr>
      <t xml:space="preserve">
</t>
    </r>
    <r>
      <rPr>
        <sz val="9"/>
        <color theme="1"/>
        <rFont val="Calibri"/>
        <family val="2"/>
        <scheme val="minor"/>
      </rPr>
      <t xml:space="preserve">For example, contract terms of 'EOM' would have a Payment Term of 31 days, 'End of Next Month' would have a Payment Term of 62 days etc. (See </t>
    </r>
    <r>
      <rPr>
        <i/>
        <sz val="9"/>
        <color theme="1"/>
        <rFont val="Calibri"/>
        <family val="2"/>
        <scheme val="minor"/>
      </rPr>
      <t>Glossary</t>
    </r>
    <r>
      <rPr>
        <sz val="9"/>
        <color theme="1"/>
        <rFont val="Calibri"/>
        <family val="2"/>
        <scheme val="minor"/>
      </rPr>
      <t xml:space="preserve"> as well as paragraphs 149-150 and Example 35 of the Guidance materials for more information).</t>
    </r>
  </si>
  <si>
    <r>
      <t xml:space="preserve">The payment does not have terms captured under the </t>
    </r>
    <r>
      <rPr>
        <b/>
        <i/>
        <sz val="9"/>
        <color theme="1"/>
        <rFont val="Calibri"/>
        <family val="2"/>
        <scheme val="minor"/>
      </rPr>
      <t>Contract/PO payment terms</t>
    </r>
    <r>
      <rPr>
        <sz val="9"/>
        <color theme="1"/>
        <rFont val="Calibri"/>
        <family val="2"/>
        <scheme val="minor"/>
      </rPr>
      <t xml:space="preserve"> column (i.e. there were no express terms for payment set out in a contract or Purchase Order), but does have terms captured under the </t>
    </r>
    <r>
      <rPr>
        <b/>
        <i/>
        <sz val="9"/>
        <color theme="1"/>
        <rFont val="Calibri"/>
        <family val="2"/>
        <scheme val="minor"/>
      </rPr>
      <t xml:space="preserve">Invoice payment terms </t>
    </r>
    <r>
      <rPr>
        <sz val="9"/>
        <color theme="1"/>
        <rFont val="Calibri"/>
        <family val="2"/>
        <scheme val="minor"/>
      </rPr>
      <t>column(i.e. express terms for payment were set out in the invoice)</t>
    </r>
  </si>
  <si>
    <r>
      <t xml:space="preserve">Determined in accordance with the </t>
    </r>
    <r>
      <rPr>
        <b/>
        <i/>
        <sz val="9"/>
        <color theme="1"/>
        <rFont val="Calibri"/>
        <family val="2"/>
        <scheme val="minor"/>
      </rPr>
      <t>invoice payment terms</t>
    </r>
    <r>
      <rPr>
        <sz val="9"/>
        <color theme="1"/>
        <rFont val="Calibri"/>
        <family val="2"/>
        <scheme val="minor"/>
      </rPr>
      <t xml:space="preserve"> - converted into the largest possible number of calendar days, if applicable.</t>
    </r>
  </si>
  <si>
    <t>Neither (1) or (2), above, apply (i.e. there were no express terms for payment set out in a contract or Purchase Order or invoice)</t>
  </si>
  <si>
    <r>
      <t xml:space="preserve">The number of calendar days between and including the </t>
    </r>
    <r>
      <rPr>
        <b/>
        <i/>
        <sz val="9"/>
        <color theme="1"/>
        <rFont val="Calibri"/>
        <family val="2"/>
        <scheme val="minor"/>
      </rPr>
      <t>Invoice issue date</t>
    </r>
    <r>
      <rPr>
        <sz val="9"/>
        <color theme="1"/>
        <rFont val="Calibri"/>
        <family val="2"/>
        <scheme val="minor"/>
      </rPr>
      <t xml:space="preserve"> and </t>
    </r>
    <r>
      <rPr>
        <b/>
        <i/>
        <sz val="9"/>
        <color theme="1"/>
        <rFont val="Calibri"/>
        <family val="2"/>
        <scheme val="minor"/>
      </rPr>
      <t>Invoice due date.</t>
    </r>
  </si>
  <si>
    <t xml:space="preserve">Excluded Trade  
Credit Payments </t>
  </si>
  <si>
    <t xml:space="preserve">Under this column, entities should record whether the trade credit payment is to be excluded from the TCP Dataset due to the application of specific exclusion criteria under the Rules. 
</t>
  </si>
  <si>
    <t>EXPLANATORY COLUMN</t>
  </si>
  <si>
    <r>
      <t>Supply date</t>
    </r>
    <r>
      <rPr>
        <b/>
        <sz val="20"/>
        <color rgb="FFE3E4E5"/>
        <rFont val="Calibri"/>
        <family val="2"/>
        <scheme val="minor"/>
      </rPr>
      <t xml:space="preserve"> </t>
    </r>
  </si>
  <si>
    <t>Peppol eInvoice enabled</t>
  </si>
  <si>
    <t xml:space="preserve">RCTI </t>
  </si>
  <si>
    <r>
      <rPr>
        <b/>
        <sz val="2"/>
        <color theme="5"/>
        <rFont val="Calibri"/>
        <family val="2"/>
        <scheme val="minor"/>
      </rPr>
      <t xml:space="preserve">
</t>
    </r>
    <r>
      <rPr>
        <b/>
        <sz val="11"/>
        <color theme="5"/>
        <rFont val="Calibri"/>
        <family val="2"/>
        <scheme val="minor"/>
      </rPr>
      <t>Excluded trade credit payment</t>
    </r>
  </si>
  <si>
    <t>N/A</t>
  </si>
  <si>
    <t>Payment Term is determined in accordance with the terms of the contract.</t>
  </si>
  <si>
    <r>
      <rPr>
        <b/>
        <sz val="11"/>
        <color theme="1"/>
        <rFont val="Calibri"/>
        <family val="2"/>
        <scheme val="minor"/>
      </rPr>
      <t>(Scenario 1)</t>
    </r>
    <r>
      <rPr>
        <sz val="11"/>
        <color theme="1"/>
        <rFont val="Calibri"/>
        <family val="2"/>
        <scheme val="minor"/>
      </rPr>
      <t>. Payment Term is determined in accordance with terms specified in the PO (as per the contract in place with Supplier 2).</t>
    </r>
  </si>
  <si>
    <r>
      <rPr>
        <b/>
        <sz val="11"/>
        <color theme="1"/>
        <rFont val="Calibri"/>
        <family val="2"/>
        <scheme val="minor"/>
      </rPr>
      <t>(Scenario 1)</t>
    </r>
    <r>
      <rPr>
        <sz val="11"/>
        <color theme="1"/>
        <rFont val="Calibri"/>
        <family val="2"/>
        <scheme val="minor"/>
      </rPr>
      <t>. Payment Term is determined in accordance with terms specified in the PO (as per the contract in place with Supplier 2).
The terms specified in the invoice (Net 14) are not adopted for the dataset because contract terms take precedence and must be used if available.</t>
    </r>
  </si>
  <si>
    <r>
      <rPr>
        <b/>
        <sz val="11"/>
        <color theme="1"/>
        <rFont val="Calibri"/>
        <family val="2"/>
        <scheme val="minor"/>
      </rPr>
      <t>(Scenario 1)</t>
    </r>
    <r>
      <rPr>
        <sz val="11"/>
        <color theme="1"/>
        <rFont val="Calibri"/>
        <family val="2"/>
        <scheme val="minor"/>
      </rPr>
      <t>. Payment Term is determined in accordance with terms specified in the PO (as per the contract in place with Supplier 2).
The terms specified in the invoice (Net 60) are not adopted for the dataset because contract terms take precedence and must be used if available.</t>
    </r>
  </si>
  <si>
    <r>
      <t xml:space="preserve">Payment Term is determined in accordance with the terms of the contract. The fact that the payment relates to an RCTI is not relevant for the purpose of calculating the payment term.
</t>
    </r>
    <r>
      <rPr>
        <b/>
        <i/>
        <sz val="9"/>
        <color theme="1"/>
        <rFont val="Calibri"/>
        <family val="2"/>
        <scheme val="minor"/>
      </rPr>
      <t>Note:</t>
    </r>
    <r>
      <rPr>
        <i/>
        <sz val="9"/>
        <color theme="1"/>
        <rFont val="Calibri"/>
        <family val="2"/>
        <scheme val="minor"/>
      </rPr>
      <t xml:space="preserve"> As prescribed in the Rules, the period within which payment is required must be converted to largest possible number of calendar days irrespective of when the invoice was issued or recieved. Where the term for payment is specified as 'End of the Next Month' the Payment Term, converted to calendar days is 62 days</t>
    </r>
    <r>
      <rPr>
        <sz val="11"/>
        <color theme="1"/>
        <rFont val="Calibri"/>
        <family val="2"/>
        <scheme val="minor"/>
      </rPr>
      <t>.</t>
    </r>
  </si>
  <si>
    <t>As there are no terms for payment specified in the contract or invoice, the Payment Term is the number of calendar days between and including the Invoice issue date and the Invoice due date.</t>
  </si>
  <si>
    <t>The payment was made to AusSubCo2 and is therefore an intra-group payment. Accordingly, it is excluded from the dataset.</t>
  </si>
  <si>
    <t xml:space="preserve">1234 4321 4321 1234 </t>
  </si>
  <si>
    <t>The payment was made using a credit card that is subject to an internal policy that prohibits the use of the credit card to make payments under a trade credit arrangement (i.e. card only allowed to be used for point-of-sale transactions). Accordingly, it can be excluded from the dataset.</t>
  </si>
  <si>
    <t>As there are no terms for payment specified in the contract, the Payment Term is determined in accordance with the invoice terms. 
The Payment Term is 0 as the invoice specified that immediate payment was required.</t>
  </si>
  <si>
    <t>Payment Term is determined in accordance with terms specified in the contract.
The terms specified in the invoice (Immediate) are not adopted for the dataset because contract terms take precedence and must be used if available.</t>
  </si>
  <si>
    <r>
      <rPr>
        <b/>
        <sz val="11"/>
        <color theme="1"/>
        <rFont val="Calibri"/>
        <family val="2"/>
        <scheme val="minor"/>
      </rPr>
      <t>(Scenario 4).</t>
    </r>
    <r>
      <rPr>
        <sz val="11"/>
        <color theme="1"/>
        <rFont val="Calibri"/>
        <family val="2"/>
        <scheme val="minor"/>
      </rPr>
      <t xml:space="preserve"> Payment Term is determined in accordance with terms specified in the contract.</t>
    </r>
  </si>
  <si>
    <t>The payment was made to a supplier with no ABN. Accordingly, it is excluded from the dataset.</t>
  </si>
  <si>
    <t>4530 4530 3045 3045</t>
  </si>
  <si>
    <t>As the the payment is less than $100 and made by way of a credit card, it can be excluded from the dataset.</t>
  </si>
  <si>
    <r>
      <rPr>
        <b/>
        <sz val="11"/>
        <color theme="1"/>
        <rFont val="Calibri"/>
        <family val="2"/>
        <scheme val="minor"/>
      </rPr>
      <t>(Scenario 5).</t>
    </r>
    <r>
      <rPr>
        <sz val="11"/>
        <color theme="1"/>
        <rFont val="Calibri"/>
        <family val="2"/>
        <scheme val="minor"/>
      </rPr>
      <t xml:space="preserve"> As there are no terms for payment specified in the contract or invoice, the Payment Term is the number of calendar days between and including the Invoice issue date and the Invoice due date.
</t>
    </r>
    <r>
      <rPr>
        <sz val="4"/>
        <color theme="1"/>
        <rFont val="Calibri"/>
        <family val="2"/>
        <scheme val="minor"/>
      </rPr>
      <t xml:space="preserve">
</t>
    </r>
    <r>
      <rPr>
        <sz val="11"/>
        <color theme="1"/>
        <rFont val="Calibri"/>
        <family val="2"/>
        <scheme val="minor"/>
      </rPr>
      <t>As the $20,000 payment did not settle the obligation (relating to the $100,000 due on INV-941) it must be classified as a partial payment in the dataset.</t>
    </r>
  </si>
  <si>
    <r>
      <rPr>
        <b/>
        <sz val="11"/>
        <color theme="1"/>
        <rFont val="Calibri"/>
        <family val="2"/>
        <scheme val="minor"/>
      </rPr>
      <t>(Scenario 5).</t>
    </r>
    <r>
      <rPr>
        <sz val="11"/>
        <color theme="1"/>
        <rFont val="Calibri"/>
        <family val="2"/>
        <scheme val="minor"/>
      </rPr>
      <t xml:space="preserve"> As there are no terms for payment specified in the contract or invoice, the Payment Term is the number of calendar days between and including the Invoice issue date and the Invoice due date.
</t>
    </r>
    <r>
      <rPr>
        <sz val="4"/>
        <color theme="1"/>
        <rFont val="Calibri"/>
        <family val="2"/>
        <scheme val="minor"/>
      </rPr>
      <t xml:space="preserve">
</t>
    </r>
    <r>
      <rPr>
        <sz val="11"/>
        <color theme="1"/>
        <rFont val="Calibri"/>
        <family val="2"/>
        <scheme val="minor"/>
      </rPr>
      <t xml:space="preserve">As the $80,000 payment settled the obligation (relating to the $100,000 due on INV-941) it is </t>
    </r>
    <r>
      <rPr>
        <b/>
        <u/>
        <sz val="11"/>
        <color theme="1"/>
        <rFont val="Calibri"/>
        <family val="2"/>
        <scheme val="minor"/>
      </rPr>
      <t>not</t>
    </r>
    <r>
      <rPr>
        <sz val="11"/>
        <color theme="1"/>
        <rFont val="Calibri"/>
        <family val="2"/>
        <scheme val="minor"/>
      </rPr>
      <t xml:space="preserve"> classified as a partial payment in the dataset.</t>
    </r>
  </si>
  <si>
    <t>The payment was made to AusSubCo1 and is therefore an intra-group payment. Accordingly, it is excluded from the dataset.</t>
  </si>
  <si>
    <r>
      <t xml:space="preserve">Payment Term is determined in accordance with the terms of the contract. 
</t>
    </r>
    <r>
      <rPr>
        <b/>
        <i/>
        <sz val="9"/>
        <color theme="1"/>
        <rFont val="Calibri"/>
        <family val="2"/>
        <scheme val="minor"/>
      </rPr>
      <t>Note:</t>
    </r>
    <r>
      <rPr>
        <i/>
        <sz val="9"/>
        <color theme="1"/>
        <rFont val="Calibri"/>
        <family val="2"/>
        <scheme val="minor"/>
      </rPr>
      <t xml:space="preserve"> As prescribed in the Rules, the period within which payment is required must be converted to largest possible number of calendar days irrespective of when the invoice was issued or recieved. Where the term for payment is specified as 'EOM' (i.e. End of Month) the Payment Term, converted to calendar days is 31 days</t>
    </r>
    <r>
      <rPr>
        <sz val="11"/>
        <color theme="1"/>
        <rFont val="Calibri"/>
        <family val="2"/>
        <scheme val="minor"/>
      </rPr>
      <t>.</t>
    </r>
  </si>
  <si>
    <t>The payment was made using a credit card that is subject to an internal policy that prohibits the use of the credit card to make payments under a trade credit arrangement (i.e. card only allowed to be used for point-of-sale transactions). Accordingly, it is excluded from the dataset.</t>
  </si>
  <si>
    <r>
      <rPr>
        <b/>
        <sz val="11"/>
        <color theme="1"/>
        <rFont val="Calibri"/>
        <family val="2"/>
        <scheme val="minor"/>
      </rPr>
      <t>(Scenario 7).</t>
    </r>
    <r>
      <rPr>
        <sz val="11"/>
        <color theme="1"/>
        <rFont val="Calibri"/>
        <family val="2"/>
        <scheme val="minor"/>
      </rPr>
      <t xml:space="preserve">  As there are no terms for payment specified in the contract, the Payment Term is determined in accordance with the invoice terms. The term is 30 days as that is the timeframe within AusSubCo2 was contractually required to pay for the goods, regardless of the discount offer.</t>
    </r>
  </si>
  <si>
    <r>
      <t xml:space="preserve">As there are no terms for payment specified in the contract or invoice, the Payment Term is the number of calendar days between and including the Invoice issue date and the Invoice due date.
</t>
    </r>
    <r>
      <rPr>
        <sz val="4"/>
        <color theme="1"/>
        <rFont val="Calibri"/>
        <family val="2"/>
        <scheme val="minor"/>
      </rPr>
      <t xml:space="preserve">
</t>
    </r>
    <r>
      <rPr>
        <sz val="11"/>
        <color theme="1"/>
        <rFont val="Calibri"/>
        <family val="2"/>
        <scheme val="minor"/>
      </rPr>
      <t>As the $1,000 payment did not settle the obligation (relating to the $10,000 due on INV-1042) it must be classified as a partial payment in the dataset.</t>
    </r>
  </si>
  <si>
    <r>
      <t xml:space="preserve">As there are no terms for payment specified in the contract or invoice, the Payment Term is the number of calendar days between and including the Invoice issue date and the Invoice due date.
</t>
    </r>
    <r>
      <rPr>
        <sz val="4"/>
        <color theme="1"/>
        <rFont val="Calibri"/>
        <family val="2"/>
        <scheme val="minor"/>
      </rPr>
      <t xml:space="preserve">
</t>
    </r>
    <r>
      <rPr>
        <sz val="11"/>
        <rFont val="Calibri"/>
        <family val="2"/>
        <scheme val="minor"/>
      </rPr>
      <t xml:space="preserve">As the $9,000 payment settled the obligation (relating to the $10,000 due on INV-1042) it is </t>
    </r>
    <r>
      <rPr>
        <b/>
        <u/>
        <sz val="11"/>
        <rFont val="Calibri"/>
        <family val="2"/>
        <scheme val="minor"/>
      </rPr>
      <t xml:space="preserve">not </t>
    </r>
    <r>
      <rPr>
        <sz val="11"/>
        <rFont val="Calibri"/>
        <family val="2"/>
        <scheme val="minor"/>
      </rPr>
      <t>classified as a partial payment in the dataset.</t>
    </r>
  </si>
  <si>
    <r>
      <rPr>
        <b/>
        <sz val="11"/>
        <color theme="1"/>
        <rFont val="Calibri"/>
        <family val="2"/>
        <scheme val="minor"/>
      </rPr>
      <t>(Scenario 6).</t>
    </r>
    <r>
      <rPr>
        <sz val="11"/>
        <color theme="1"/>
        <rFont val="Calibri"/>
        <family val="2"/>
        <scheme val="minor"/>
      </rPr>
      <t xml:space="preserve"> As there are no terms for payment specified in the contract, the Payment Term is determined in accordance with the invoice terms
</t>
    </r>
    <r>
      <rPr>
        <b/>
        <i/>
        <sz val="9"/>
        <color theme="1"/>
        <rFont val="Calibri"/>
        <family val="2"/>
        <scheme val="minor"/>
      </rPr>
      <t>Note:</t>
    </r>
    <r>
      <rPr>
        <i/>
        <sz val="9"/>
        <color theme="1"/>
        <rFont val="Calibri"/>
        <family val="2"/>
        <scheme val="minor"/>
      </rPr>
      <t xml:space="preserve"> As prescribed in the Rules, the period within which payment is required must be converted to largest possible number of calendar days irrespective of when the invoice was issued or recieved. Where the term for payment is specified as 'EOM' (i.e. End of Month) the Payment Term, converted to calendar days is 31 days.</t>
    </r>
    <r>
      <rPr>
        <sz val="9"/>
        <color theme="1"/>
        <rFont val="Calibri"/>
        <family val="2"/>
        <scheme val="minor"/>
      </rPr>
      <t xml:space="preserve">
</t>
    </r>
    <r>
      <rPr>
        <sz val="4"/>
        <color theme="1"/>
        <rFont val="Calibri"/>
        <family val="2"/>
        <scheme val="minor"/>
      </rPr>
      <t xml:space="preserve">
</t>
    </r>
    <r>
      <rPr>
        <sz val="11"/>
        <color theme="1"/>
        <rFont val="Calibri"/>
        <family val="2"/>
        <scheme val="minor"/>
      </rPr>
      <t xml:space="preserve">Despite being an instalment payment on an invoice (INV-3208) totalling $500,000, the fact that it was made under a structured instalment payment schedule and therefore is taken to have fully settled the obligation for the particular instalment. Accordingly, the payment is </t>
    </r>
    <r>
      <rPr>
        <b/>
        <u/>
        <sz val="11"/>
        <color theme="1"/>
        <rFont val="Calibri"/>
        <family val="2"/>
        <scheme val="minor"/>
      </rPr>
      <t>not</t>
    </r>
    <r>
      <rPr>
        <sz val="11"/>
        <color theme="1"/>
        <rFont val="Calibri"/>
        <family val="2"/>
        <scheme val="minor"/>
      </rPr>
      <t xml:space="preserve"> classified as a partial payment in the dataset.</t>
    </r>
  </si>
  <si>
    <r>
      <t xml:space="preserve">As there are no terms for payment specified in the contract, the Payment Term is determined in accordance with the invoice terms.
Although the payment was made using a credit card, that card was not subject to an internal policy prohibiting its use for making trade credit payments, and the payment was at least $100. Accordingly, the payment is </t>
    </r>
    <r>
      <rPr>
        <b/>
        <u/>
        <sz val="11"/>
        <color theme="1"/>
        <rFont val="Calibri"/>
        <family val="2"/>
        <scheme val="minor"/>
      </rPr>
      <t xml:space="preserve">not </t>
    </r>
    <r>
      <rPr>
        <sz val="11"/>
        <color theme="1"/>
        <rFont val="Calibri"/>
        <family val="2"/>
        <scheme val="minor"/>
      </rPr>
      <t>excluded from the dataset.</t>
    </r>
  </si>
  <si>
    <t>Payment Term is determined in accordance with the terms of the contract. 
The terms specified in the invoice (Net 14) are not adopted for the dataset because contract terms take precedence and must be used if available.</t>
  </si>
  <si>
    <r>
      <rPr>
        <b/>
        <sz val="11"/>
        <color theme="1"/>
        <rFont val="Calibri"/>
        <family val="2"/>
        <scheme val="minor"/>
      </rPr>
      <t>(Scenario 6).</t>
    </r>
    <r>
      <rPr>
        <sz val="11"/>
        <color theme="1"/>
        <rFont val="Calibri"/>
        <family val="2"/>
        <scheme val="minor"/>
      </rPr>
      <t xml:space="preserve"> As there are no terms for payment specified in the contract, the Payment Term is determined in accordance with the invoice terms
</t>
    </r>
    <r>
      <rPr>
        <b/>
        <sz val="9"/>
        <color theme="1"/>
        <rFont val="Calibri"/>
        <family val="2"/>
        <scheme val="minor"/>
      </rPr>
      <t>Note:</t>
    </r>
    <r>
      <rPr>
        <sz val="9"/>
        <color theme="1"/>
        <rFont val="Calibri"/>
        <family val="2"/>
        <scheme val="minor"/>
      </rPr>
      <t xml:space="preserve"> As prescribed in the Rules, the period within which payment is required must be converted to largest possible number of calendar days irrespective of when the invoice was issued or recieved. Where the term for payment is specified as 'End of the Next Month' the Payment Term, converted to calendar days is 62 days.
</t>
    </r>
    <r>
      <rPr>
        <sz val="4"/>
        <color theme="1"/>
        <rFont val="Calibri"/>
        <family val="2"/>
        <scheme val="minor"/>
      </rPr>
      <t xml:space="preserve">
</t>
    </r>
    <r>
      <rPr>
        <sz val="11"/>
        <color theme="1"/>
        <rFont val="Calibri"/>
        <family val="2"/>
        <scheme val="minor"/>
      </rPr>
      <t xml:space="preserve">Despite being an instalment payment on an invoice (INV-3208) totalling $500,000, the fact that it was made under a structured instalment payment schedule and therefore is taken to have fully settled the obligation for the particular instalment. Accordingly, the payment is </t>
    </r>
    <r>
      <rPr>
        <b/>
        <u/>
        <sz val="11"/>
        <color theme="1"/>
        <rFont val="Calibri"/>
        <family val="2"/>
        <scheme val="minor"/>
      </rPr>
      <t>not</t>
    </r>
    <r>
      <rPr>
        <sz val="11"/>
        <color theme="1"/>
        <rFont val="Calibri"/>
        <family val="2"/>
        <scheme val="minor"/>
      </rPr>
      <t xml:space="preserve"> classified as a partial payment in the dataset.</t>
    </r>
  </si>
  <si>
    <r>
      <t xml:space="preserve">As there are no terms for payment specified in the contract or invoice, the Payment Term is the number of calendar days between and including the Invoice issue date and the Invoice due date.
</t>
    </r>
    <r>
      <rPr>
        <sz val="4"/>
        <color theme="1"/>
        <rFont val="Calibri"/>
        <family val="2"/>
        <scheme val="minor"/>
      </rPr>
      <t xml:space="preserve">
</t>
    </r>
    <r>
      <rPr>
        <sz val="11"/>
        <color theme="1"/>
        <rFont val="Calibri"/>
        <family val="2"/>
        <scheme val="minor"/>
      </rPr>
      <t>As the $5,000 payment did not settle the obligation (relating to the $20,000 due on INV-1015) it must be classified as a partial payment in the dataset.</t>
    </r>
  </si>
  <si>
    <r>
      <t xml:space="preserve">As there are no terms for payment specified in the contract or invoice, the Payment Term is the number of calendar days between and including the Invoice issue date and the Invoice due date.
</t>
    </r>
    <r>
      <rPr>
        <sz val="4"/>
        <color theme="1"/>
        <rFont val="Calibri"/>
        <family val="2"/>
        <scheme val="minor"/>
      </rPr>
      <t xml:space="preserve">
</t>
    </r>
    <r>
      <rPr>
        <sz val="11"/>
        <rFont val="Calibri"/>
        <family val="2"/>
        <scheme val="minor"/>
      </rPr>
      <t>As $15,000 payment settled the obligation (relating to the $20,000 due on INV-1015) it is</t>
    </r>
    <r>
      <rPr>
        <b/>
        <sz val="11"/>
        <rFont val="Calibri"/>
        <family val="2"/>
        <scheme val="minor"/>
      </rPr>
      <t xml:space="preserve"> </t>
    </r>
    <r>
      <rPr>
        <b/>
        <u/>
        <sz val="11"/>
        <rFont val="Calibri"/>
        <family val="2"/>
        <scheme val="minor"/>
      </rPr>
      <t>not</t>
    </r>
    <r>
      <rPr>
        <u/>
        <sz val="11"/>
        <rFont val="Calibri"/>
        <family val="2"/>
        <scheme val="minor"/>
      </rPr>
      <t xml:space="preserve"> </t>
    </r>
    <r>
      <rPr>
        <sz val="11"/>
        <rFont val="Calibri"/>
        <family val="2"/>
        <scheme val="minor"/>
      </rPr>
      <t>classified as a partial payment in the dataset.</t>
    </r>
  </si>
  <si>
    <t>Although the payment was made using a credit card that was not a prohibited card subject to an internal policy, the payment is less than $100. Accordingly, the payment can be excluded from the dataset.</t>
  </si>
  <si>
    <r>
      <t>As there are no terms for payment specified in the contract or invoice, the Payment Term is the number of calendar days between and including the Invoice issue date and the Invoice due date.</t>
    </r>
    <r>
      <rPr>
        <sz val="4"/>
        <color theme="1"/>
        <rFont val="Calibri"/>
        <family val="2"/>
        <scheme val="minor"/>
      </rPr>
      <t xml:space="preserve">
</t>
    </r>
    <r>
      <rPr>
        <sz val="11"/>
        <color theme="1"/>
        <rFont val="Calibri"/>
        <family val="2"/>
        <scheme val="minor"/>
      </rPr>
      <t>Although the payment was less than $100, it was not using a credit card. Accordingly, the payment cannot be excluded from the dataset.</t>
    </r>
  </si>
  <si>
    <r>
      <rPr>
        <b/>
        <sz val="11"/>
        <color theme="1"/>
        <rFont val="Calibri"/>
        <family val="2"/>
        <scheme val="minor"/>
      </rPr>
      <t>(Scenario 2)</t>
    </r>
    <r>
      <rPr>
        <sz val="11"/>
        <color theme="1"/>
        <rFont val="Calibri"/>
        <family val="2"/>
        <scheme val="minor"/>
      </rPr>
      <t xml:space="preserve">.  Payment Term is determined in accordance with the terms of the contract. </t>
    </r>
  </si>
  <si>
    <t>The payment was made to AusSubCo 1 and is therefore an intra-group payment. Accordingly it is excluded from the dataset.</t>
  </si>
  <si>
    <t>Final</t>
  </si>
  <si>
    <r>
      <rPr>
        <b/>
        <sz val="2"/>
        <color rgb="FFE3E4E5"/>
        <rFont val="Calibri"/>
        <family val="2"/>
        <scheme val="minor"/>
      </rPr>
      <t xml:space="preserve">
</t>
    </r>
    <r>
      <rPr>
        <b/>
        <sz val="11"/>
        <color rgb="FFE3E4E5"/>
        <rFont val="Calibri"/>
        <family val="2"/>
        <scheme val="minor"/>
      </rPr>
      <t>Excluded trade credit payment</t>
    </r>
  </si>
  <si>
    <t>Step 4</t>
  </si>
  <si>
    <t>VIEW WALKTHROUGH</t>
  </si>
  <si>
    <t>Small Business payee</t>
  </si>
  <si>
    <t>(Scenario 1)</t>
  </si>
  <si>
    <t>The payment was made to a supplier whose ABN was identified by the SBI Tool as not being a small business for payment times reporting. Accordingly, the payment is not included in the SBTCP Dataset.</t>
  </si>
  <si>
    <t>(Scenario 4)</t>
  </si>
  <si>
    <t>(Scenario 5)</t>
  </si>
  <si>
    <t>(Scenario 7)</t>
  </si>
  <si>
    <t>(Scenario 6)</t>
  </si>
  <si>
    <t>(Scenario 2)</t>
  </si>
  <si>
    <t>Steps 5 &amp; 6</t>
  </si>
  <si>
    <t>NEW COLUMN EXPLAINED</t>
  </si>
  <si>
    <t>Payment 
Term</t>
  </si>
  <si>
    <r>
      <rPr>
        <sz val="8"/>
        <color theme="1"/>
        <rFont val="Calibri"/>
        <family val="2"/>
        <scheme val="minor"/>
      </rPr>
      <t xml:space="preserve">
</t>
    </r>
    <r>
      <rPr>
        <sz val="10"/>
        <color theme="1"/>
        <rFont val="Calibri"/>
        <family val="2"/>
        <scheme val="minor"/>
      </rPr>
      <t>In this column, entities need to record the Payment Time, expressed in calendar days, as determined based on the definition set out in section 8 
of the Rules.</t>
    </r>
  </si>
  <si>
    <r>
      <rPr>
        <sz val="8"/>
        <color theme="3"/>
        <rFont val="Calibri"/>
        <family val="2"/>
        <scheme val="minor"/>
      </rPr>
      <t xml:space="preserve">
</t>
    </r>
    <r>
      <rPr>
        <sz val="9"/>
        <color theme="3"/>
        <rFont val="Calibri"/>
        <family val="2"/>
        <scheme val="minor"/>
      </rPr>
      <t>See Guidance 
Materials: 
Paragraphs 
166-169</t>
    </r>
  </si>
  <si>
    <r>
      <rPr>
        <b/>
        <sz val="10"/>
        <color theme="1"/>
        <rFont val="Calibri"/>
        <family val="2"/>
        <scheme val="minor"/>
      </rPr>
      <t>Note:</t>
    </r>
    <r>
      <rPr>
        <sz val="10"/>
        <color theme="1"/>
        <rFont val="Calibri"/>
        <family val="2"/>
        <scheme val="minor"/>
      </rPr>
      <t xml:space="preserve"> </t>
    </r>
    <r>
      <rPr>
        <u/>
        <sz val="10"/>
        <color theme="1"/>
        <rFont val="Calibri"/>
        <family val="2"/>
        <scheme val="minor"/>
      </rPr>
      <t>For this Worked Example</t>
    </r>
    <r>
      <rPr>
        <sz val="10"/>
        <color theme="1"/>
        <rFont val="Calibri"/>
        <family val="2"/>
        <scheme val="minor"/>
      </rPr>
      <t xml:space="preserve"> the Payment Time for each payment was ascertained by applying the principles in section 8 of the Rules as follows:</t>
    </r>
  </si>
  <si>
    <r>
      <t xml:space="preserve">1
</t>
    </r>
    <r>
      <rPr>
        <sz val="14"/>
        <color theme="0"/>
        <rFont val="Calibri"/>
        <family val="2"/>
        <scheme val="minor"/>
      </rPr>
      <t>1</t>
    </r>
  </si>
  <si>
    <r>
      <t xml:space="preserve">Payment relates to a RCTI (i.e. marked ‘Yes’ in the column titled </t>
    </r>
    <r>
      <rPr>
        <b/>
        <i/>
        <sz val="10"/>
        <color theme="1"/>
        <rFont val="Calibri"/>
        <family val="2"/>
        <scheme val="minor"/>
      </rPr>
      <t>RCTI</t>
    </r>
    <r>
      <rPr>
        <sz val="10"/>
        <color theme="1"/>
        <rFont val="Calibri"/>
        <family val="2"/>
        <scheme val="minor"/>
      </rPr>
      <t xml:space="preserve">) </t>
    </r>
  </si>
  <si>
    <r>
      <t xml:space="preserve">The Payment Time is the number of days between and including the 
</t>
    </r>
    <r>
      <rPr>
        <b/>
        <i/>
        <sz val="10"/>
        <color theme="1"/>
        <rFont val="Calibri"/>
        <family val="2"/>
        <scheme val="minor"/>
      </rPr>
      <t>Invoice issue date</t>
    </r>
    <r>
      <rPr>
        <sz val="10"/>
        <color theme="1"/>
        <rFont val="Calibri"/>
        <family val="2"/>
        <scheme val="minor"/>
      </rPr>
      <t xml:space="preserve"> and the </t>
    </r>
    <r>
      <rPr>
        <b/>
        <i/>
        <sz val="10"/>
        <color theme="1"/>
        <rFont val="Calibri"/>
        <family val="2"/>
        <scheme val="minor"/>
      </rPr>
      <t>Payment date</t>
    </r>
    <r>
      <rPr>
        <sz val="10"/>
        <color theme="1"/>
        <rFont val="Calibri"/>
        <family val="2"/>
        <scheme val="minor"/>
      </rPr>
      <t>.</t>
    </r>
  </si>
  <si>
    <r>
      <rPr>
        <sz val="14"/>
        <color theme="0"/>
        <rFont val="Calibri"/>
        <family val="2"/>
        <scheme val="minor"/>
      </rPr>
      <t>1
1</t>
    </r>
    <r>
      <rPr>
        <sz val="10"/>
        <color theme="0"/>
        <rFont val="Calibri"/>
        <family val="2"/>
        <scheme val="minor"/>
      </rPr>
      <t xml:space="preserve">
1
1
1
1
1
1</t>
    </r>
  </si>
  <si>
    <r>
      <t xml:space="preserve">Payment relates to an invoice that is not a RCTI (i.e. marked ‘No’ in the column titled </t>
    </r>
    <r>
      <rPr>
        <b/>
        <i/>
        <sz val="10"/>
        <color theme="1"/>
        <rFont val="Calibri"/>
        <family val="2"/>
        <scheme val="minor"/>
      </rPr>
      <t>RCTI</t>
    </r>
    <r>
      <rPr>
        <sz val="10"/>
        <color theme="1"/>
        <rFont val="Calibri"/>
        <family val="2"/>
        <scheme val="minor"/>
      </rPr>
      <t xml:space="preserve"> but contains data captured in the </t>
    </r>
    <r>
      <rPr>
        <b/>
        <i/>
        <sz val="10"/>
        <color theme="1"/>
        <rFont val="Calibri"/>
        <family val="2"/>
        <scheme val="minor"/>
      </rPr>
      <t>Invoice receipt date</t>
    </r>
    <r>
      <rPr>
        <sz val="10"/>
        <color theme="1"/>
        <rFont val="Calibri"/>
        <family val="2"/>
        <scheme val="minor"/>
      </rPr>
      <t xml:space="preserve"> and/or </t>
    </r>
    <r>
      <rPr>
        <b/>
        <i/>
        <sz val="10"/>
        <color theme="1"/>
        <rFont val="Calibri"/>
        <family val="2"/>
        <scheme val="minor"/>
      </rPr>
      <t>Invoice issue date</t>
    </r>
    <r>
      <rPr>
        <sz val="10"/>
        <color theme="1"/>
        <rFont val="Calibri"/>
        <family val="2"/>
        <scheme val="minor"/>
      </rPr>
      <t xml:space="preserve"> columns) </t>
    </r>
  </si>
  <si>
    <r>
      <t xml:space="preserve">Payment Time is the </t>
    </r>
    <r>
      <rPr>
        <u/>
        <sz val="10"/>
        <color theme="1"/>
        <rFont val="Calibri"/>
        <family val="2"/>
        <scheme val="minor"/>
      </rPr>
      <t>shorter period</t>
    </r>
    <r>
      <rPr>
        <sz val="10"/>
        <color theme="1"/>
        <rFont val="Calibri"/>
        <family val="2"/>
        <scheme val="minor"/>
      </rPr>
      <t xml:space="preserve"> of:
</t>
    </r>
    <r>
      <rPr>
        <sz val="9"/>
        <color theme="1"/>
        <rFont val="Symbol"/>
        <family val="1"/>
        <charset val="2"/>
      </rPr>
      <t xml:space="preserve"> ·</t>
    </r>
    <r>
      <rPr>
        <sz val="10"/>
        <color theme="1"/>
        <rFont val="Calibri"/>
        <family val="2"/>
        <scheme val="minor"/>
      </rPr>
      <t xml:space="preserve">  number of days between and including the </t>
    </r>
    <r>
      <rPr>
        <b/>
        <i/>
        <sz val="10"/>
        <color theme="1"/>
        <rFont val="Calibri"/>
        <family val="2"/>
        <scheme val="minor"/>
      </rPr>
      <t>Invoice issue date</t>
    </r>
    <r>
      <rPr>
        <sz val="10"/>
        <color theme="1"/>
        <rFont val="Calibri"/>
        <family val="2"/>
        <scheme val="minor"/>
      </rPr>
      <t xml:space="preserve"> and the </t>
    </r>
    <r>
      <rPr>
        <b/>
        <i/>
        <sz val="10"/>
        <color theme="1"/>
        <rFont val="Calibri"/>
        <family val="2"/>
        <scheme val="minor"/>
      </rPr>
      <t xml:space="preserve">Payment </t>
    </r>
    <r>
      <rPr>
        <sz val="10"/>
        <color rgb="FFFAF5FF"/>
        <rFont val="Calibri"/>
        <family val="2"/>
        <scheme val="minor"/>
      </rPr>
      <t>___</t>
    </r>
    <r>
      <rPr>
        <b/>
        <i/>
        <sz val="10"/>
        <color theme="1"/>
        <rFont val="Calibri"/>
        <family val="2"/>
        <scheme val="minor"/>
      </rPr>
      <t>date</t>
    </r>
    <r>
      <rPr>
        <sz val="10"/>
        <color theme="1"/>
        <rFont val="Calibri"/>
        <family val="2"/>
        <scheme val="minor"/>
      </rPr>
      <t xml:space="preserve">, and
 </t>
    </r>
    <r>
      <rPr>
        <sz val="9"/>
        <color theme="1"/>
        <rFont val="Symbol"/>
        <family val="1"/>
        <charset val="2"/>
      </rPr>
      <t>·</t>
    </r>
    <r>
      <rPr>
        <sz val="10"/>
        <color theme="1"/>
        <rFont val="Calibri"/>
        <family val="2"/>
        <scheme val="minor"/>
      </rPr>
      <t xml:space="preserve">  number of days between and including the</t>
    </r>
    <r>
      <rPr>
        <b/>
        <sz val="10"/>
        <color theme="1"/>
        <rFont val="Calibri"/>
        <family val="2"/>
        <scheme val="minor"/>
      </rPr>
      <t xml:space="preserve"> </t>
    </r>
    <r>
      <rPr>
        <b/>
        <i/>
        <sz val="10"/>
        <color theme="1"/>
        <rFont val="Calibri"/>
        <family val="2"/>
        <scheme val="minor"/>
      </rPr>
      <t>Invoice receipt date</t>
    </r>
    <r>
      <rPr>
        <sz val="10"/>
        <color theme="1"/>
        <rFont val="Calibri"/>
        <family val="2"/>
        <scheme val="minor"/>
      </rPr>
      <t xml:space="preserve"> and the </t>
    </r>
    <r>
      <rPr>
        <b/>
        <i/>
        <sz val="10"/>
        <color theme="1"/>
        <rFont val="Calibri"/>
        <family val="2"/>
        <scheme val="minor"/>
      </rPr>
      <t xml:space="preserve">Payment </t>
    </r>
    <r>
      <rPr>
        <sz val="10"/>
        <color rgb="FFFAF5FF"/>
        <rFont val="Calibri"/>
        <family val="2"/>
        <scheme val="minor"/>
      </rPr>
      <t>___</t>
    </r>
    <r>
      <rPr>
        <b/>
        <i/>
        <sz val="10"/>
        <color theme="1"/>
        <rFont val="Calibri"/>
        <family val="2"/>
        <scheme val="minor"/>
      </rPr>
      <t>date</t>
    </r>
    <r>
      <rPr>
        <sz val="10"/>
        <color theme="1"/>
        <rFont val="Calibri"/>
        <family val="2"/>
        <scheme val="minor"/>
      </rPr>
      <t xml:space="preserve"> (</t>
    </r>
    <r>
      <rPr>
        <b/>
        <sz val="10"/>
        <color theme="1"/>
        <rFont val="Calibri"/>
        <family val="2"/>
        <scheme val="minor"/>
      </rPr>
      <t>Note:</t>
    </r>
    <r>
      <rPr>
        <sz val="10"/>
        <color theme="1"/>
        <rFont val="Calibri"/>
        <family val="2"/>
        <scheme val="minor"/>
      </rPr>
      <t xml:space="preserve"> this option can only be used if the actual date of receipt is recorded </t>
    </r>
    <r>
      <rPr>
        <sz val="10"/>
        <color rgb="FFFAF5FF"/>
        <rFont val="Calibri"/>
        <family val="2"/>
        <scheme val="minor"/>
      </rPr>
      <t>___</t>
    </r>
    <r>
      <rPr>
        <sz val="10"/>
        <color theme="1"/>
        <rFont val="Calibri"/>
        <family val="2"/>
        <scheme val="minor"/>
      </rPr>
      <t xml:space="preserve">in the entity’s systems) 
</t>
    </r>
    <r>
      <rPr>
        <sz val="4"/>
        <color theme="1"/>
        <rFont val="Calibri"/>
        <family val="2"/>
        <scheme val="minor"/>
      </rPr>
      <t xml:space="preserve">
</t>
    </r>
    <r>
      <rPr>
        <b/>
        <sz val="10"/>
        <color theme="1"/>
        <rFont val="Calibri"/>
        <family val="2"/>
        <scheme val="minor"/>
      </rPr>
      <t xml:space="preserve">Note: </t>
    </r>
    <r>
      <rPr>
        <sz val="10"/>
        <color theme="1"/>
        <rFont val="Calibri"/>
        <family val="2"/>
        <scheme val="minor"/>
      </rPr>
      <t>Where a payment is made on the same day or before an invoice is issued/received, the payment time is to be recorded as 0 days.</t>
    </r>
  </si>
  <si>
    <r>
      <rPr>
        <sz val="14"/>
        <color theme="0"/>
        <rFont val="Calibri"/>
        <family val="2"/>
        <scheme val="minor"/>
      </rPr>
      <t>1</t>
    </r>
    <r>
      <rPr>
        <sz val="10"/>
        <color theme="0"/>
        <rFont val="Calibri"/>
        <family val="2"/>
        <scheme val="minor"/>
      </rPr>
      <t xml:space="preserve">
1
1</t>
    </r>
  </si>
  <si>
    <r>
      <t xml:space="preserve">Payment does not relate to an invoice but rather a notice for payment (i.e. no data captured in the columns titled </t>
    </r>
    <r>
      <rPr>
        <b/>
        <i/>
        <sz val="10"/>
        <color theme="1"/>
        <rFont val="Calibri"/>
        <family val="2"/>
        <scheme val="minor"/>
      </rPr>
      <t>Invoice receipt date</t>
    </r>
    <r>
      <rPr>
        <sz val="10"/>
        <color theme="1"/>
        <rFont val="Calibri"/>
        <family val="2"/>
        <scheme val="minor"/>
      </rPr>
      <t xml:space="preserve"> or</t>
    </r>
    <r>
      <rPr>
        <i/>
        <sz val="10"/>
        <color theme="1"/>
        <rFont val="Calibri"/>
        <family val="2"/>
        <scheme val="minor"/>
      </rPr>
      <t xml:space="preserve"> </t>
    </r>
    <r>
      <rPr>
        <b/>
        <i/>
        <sz val="10"/>
        <color theme="1"/>
        <rFont val="Calibri"/>
        <family val="2"/>
        <scheme val="minor"/>
      </rPr>
      <t>Invoice issue date</t>
    </r>
    <r>
      <rPr>
        <sz val="10"/>
        <color theme="1"/>
        <rFont val="Calibri"/>
        <family val="2"/>
        <scheme val="minor"/>
      </rPr>
      <t xml:space="preserve"> but data captured in the </t>
    </r>
    <r>
      <rPr>
        <b/>
        <i/>
        <sz val="10"/>
        <color theme="1"/>
        <rFont val="Calibri"/>
        <family val="2"/>
        <scheme val="minor"/>
      </rPr>
      <t>Notice for payment issue date</t>
    </r>
    <r>
      <rPr>
        <sz val="10"/>
        <color theme="1"/>
        <rFont val="Calibri"/>
        <family val="2"/>
        <scheme val="minor"/>
      </rPr>
      <t xml:space="preserve"> column</t>
    </r>
  </si>
  <si>
    <r>
      <t xml:space="preserve">Payment time is the number of days between and including the </t>
    </r>
    <r>
      <rPr>
        <b/>
        <i/>
        <sz val="10"/>
        <color theme="1"/>
        <rFont val="Calibri"/>
        <family val="2"/>
        <scheme val="minor"/>
      </rPr>
      <t>Notice for payment issue date</t>
    </r>
    <r>
      <rPr>
        <sz val="10"/>
        <color theme="1"/>
        <rFont val="Calibri"/>
        <family val="2"/>
        <scheme val="minor"/>
      </rPr>
      <t xml:space="preserve"> and </t>
    </r>
    <r>
      <rPr>
        <b/>
        <i/>
        <sz val="10"/>
        <color theme="1"/>
        <rFont val="Calibri"/>
        <family val="2"/>
        <scheme val="minor"/>
      </rPr>
      <t>Payment date</t>
    </r>
    <r>
      <rPr>
        <sz val="10"/>
        <color theme="1"/>
        <rFont val="Calibri"/>
        <family val="2"/>
        <scheme val="minor"/>
      </rPr>
      <t>.</t>
    </r>
  </si>
  <si>
    <r>
      <rPr>
        <sz val="1"/>
        <color theme="1"/>
        <rFont val="Calibri"/>
        <family val="2"/>
        <scheme val="minor"/>
      </rPr>
      <t xml:space="preserve">
</t>
    </r>
    <r>
      <rPr>
        <sz val="10"/>
        <color theme="1"/>
        <rFont val="Calibri"/>
        <family val="2"/>
        <scheme val="minor"/>
      </rPr>
      <t xml:space="preserve">Neither (1) or (2) or (3), above, apply (i.e. payment was not made in relation to an invoice or notice for payment) </t>
    </r>
  </si>
  <si>
    <r>
      <rPr>
        <sz val="1"/>
        <color theme="1"/>
        <rFont val="Calibri"/>
        <family val="2"/>
        <scheme val="minor"/>
      </rPr>
      <t xml:space="preserve">
</t>
    </r>
    <r>
      <rPr>
        <sz val="10"/>
        <color theme="1"/>
        <rFont val="Calibri"/>
        <family val="2"/>
        <scheme val="minor"/>
      </rPr>
      <t xml:space="preserve">Payment time is the number of days between and including </t>
    </r>
    <r>
      <rPr>
        <b/>
        <i/>
        <sz val="10"/>
        <color theme="1"/>
        <rFont val="Calibri"/>
        <family val="2"/>
        <scheme val="minor"/>
      </rPr>
      <t>Supply Date</t>
    </r>
    <r>
      <rPr>
        <sz val="10"/>
        <color theme="1"/>
        <rFont val="Calibri"/>
        <family val="2"/>
        <scheme val="minor"/>
      </rPr>
      <t xml:space="preserve"> and </t>
    </r>
    <r>
      <rPr>
        <b/>
        <i/>
        <sz val="10"/>
        <color theme="1"/>
        <rFont val="Calibri"/>
        <family val="2"/>
        <scheme val="minor"/>
      </rPr>
      <t>Payment date</t>
    </r>
    <r>
      <rPr>
        <sz val="10"/>
        <color theme="1"/>
        <rFont val="Calibri"/>
        <family val="2"/>
        <scheme val="minor"/>
      </rPr>
      <t>.</t>
    </r>
  </si>
  <si>
    <t>Payment Time is the number of days between and including Payment date and Invoice receipt date</t>
  </si>
  <si>
    <t xml:space="preserve">As there is no invoice or notice for payment, Payment Time is the number of days between and including Payment date and Supply date (being the date that AusSubCo 1's obligation to pay is taken to have arisen based on the contract terms with this supplier) </t>
  </si>
  <si>
    <r>
      <rPr>
        <b/>
        <sz val="11"/>
        <color theme="1"/>
        <rFont val="Calibri"/>
        <family val="2"/>
        <scheme val="minor"/>
      </rPr>
      <t>(Scenario 1)</t>
    </r>
    <r>
      <rPr>
        <sz val="11"/>
        <color theme="1"/>
        <rFont val="Calibri"/>
        <family val="2"/>
        <scheme val="minor"/>
      </rPr>
      <t>. Payment Time is the number of days between and including Payment date and Invoice issue date (as no receipt date recorded).</t>
    </r>
  </si>
  <si>
    <t>As the payment relates to RCTI, the Payment Time is the number of days between and including Payment date and the RCTI issue date (i.e. Invoice issue date).</t>
  </si>
  <si>
    <t>As payment was made on the same date as the invoice was received, the Payment Time is recorded as 0.</t>
  </si>
  <si>
    <r>
      <rPr>
        <b/>
        <sz val="11"/>
        <color theme="1"/>
        <rFont val="Calibri"/>
        <family val="2"/>
        <scheme val="minor"/>
      </rPr>
      <t>(Scenario 4).</t>
    </r>
    <r>
      <rPr>
        <sz val="11"/>
        <color theme="1"/>
        <rFont val="Calibri"/>
        <family val="2"/>
        <scheme val="minor"/>
      </rPr>
      <t xml:space="preserve"> Payment Time is the number of days between and including Payment date and Invoice receipt date.</t>
    </r>
  </si>
  <si>
    <r>
      <rPr>
        <b/>
        <sz val="11"/>
        <color theme="1"/>
        <rFont val="Calibri"/>
        <family val="2"/>
        <scheme val="minor"/>
      </rPr>
      <t>(Scenario 5).</t>
    </r>
    <r>
      <rPr>
        <sz val="11"/>
        <color theme="1"/>
        <rFont val="Calibri"/>
        <family val="2"/>
        <scheme val="minor"/>
      </rPr>
      <t xml:space="preserve"> As the payment has been classified as a Partial Payment, it must be excluded from the SBTCP Dataset.</t>
    </r>
  </si>
  <si>
    <r>
      <rPr>
        <b/>
        <sz val="11"/>
        <color theme="1"/>
        <rFont val="Calibri"/>
        <family val="2"/>
        <scheme val="minor"/>
      </rPr>
      <t>(Scenario 5).</t>
    </r>
    <r>
      <rPr>
        <sz val="11"/>
        <color theme="1"/>
        <rFont val="Calibri"/>
        <family val="2"/>
        <scheme val="minor"/>
      </rPr>
      <t xml:space="preserve">  Payment Time is the number of days between and including Payment date and Invoice receipt date.</t>
    </r>
  </si>
  <si>
    <r>
      <rPr>
        <b/>
        <sz val="11"/>
        <color theme="1"/>
        <rFont val="Calibri"/>
        <family val="2"/>
        <scheme val="minor"/>
      </rPr>
      <t>(Scenario 7).</t>
    </r>
    <r>
      <rPr>
        <sz val="11"/>
        <color theme="1"/>
        <rFont val="Calibri"/>
        <family val="2"/>
        <scheme val="minor"/>
      </rPr>
      <t xml:space="preserve">  Payment Time is the number of days between and including Payment date and Invoice receipt date.</t>
    </r>
  </si>
  <si>
    <t>As the payment has been classified as a Partial Payment, it must be excluded from the SBTCP Dataset.</t>
  </si>
  <si>
    <r>
      <rPr>
        <b/>
        <sz val="11"/>
        <color theme="1"/>
        <rFont val="Calibri"/>
        <family val="2"/>
        <scheme val="minor"/>
      </rPr>
      <t>(Scenario 6).</t>
    </r>
    <r>
      <rPr>
        <sz val="11"/>
        <color theme="1"/>
        <rFont val="Calibri"/>
        <family val="2"/>
        <scheme val="minor"/>
      </rPr>
      <t xml:space="preserve"> Payment Time is the number of days between and including Payment date and Invoice receipt date.</t>
    </r>
  </si>
  <si>
    <r>
      <rPr>
        <b/>
        <sz val="11"/>
        <color theme="1"/>
        <rFont val="Calibri"/>
        <family val="2"/>
        <scheme val="minor"/>
      </rPr>
      <t>(Scenario 2)</t>
    </r>
    <r>
      <rPr>
        <sz val="11"/>
        <color theme="1"/>
        <rFont val="Calibri"/>
        <family val="2"/>
        <scheme val="minor"/>
      </rPr>
      <t>.  Payment Time is the number of days between and including Payment date and Invoice receipt date.</t>
    </r>
  </si>
  <si>
    <r>
      <t xml:space="preserve">As payment was made </t>
    </r>
    <r>
      <rPr>
        <u/>
        <sz val="11"/>
        <color theme="1"/>
        <rFont val="Calibri"/>
        <family val="2"/>
        <scheme val="minor"/>
      </rPr>
      <t>before</t>
    </r>
    <r>
      <rPr>
        <sz val="11"/>
        <color theme="1"/>
        <rFont val="Calibri"/>
        <family val="2"/>
        <scheme val="minor"/>
      </rPr>
      <t xml:space="preserve"> the invoice was received, the Payment Time is recorded as 0.</t>
    </r>
  </si>
  <si>
    <r>
      <rPr>
        <b/>
        <sz val="14"/>
        <color rgb="FFA396AD"/>
        <rFont val="Calibri"/>
        <family val="2"/>
        <scheme val="minor"/>
      </rPr>
      <t>−</t>
    </r>
    <r>
      <rPr>
        <b/>
        <sz val="10"/>
        <color rgb="FFA396AD"/>
        <rFont val="Calibri"/>
        <family val="2"/>
        <scheme val="minor"/>
      </rPr>
      <t xml:space="preserve"> TO HIDE</t>
    </r>
  </si>
  <si>
    <r>
      <rPr>
        <b/>
        <sz val="14"/>
        <color rgb="FFA396AD"/>
        <rFont val="Calibri"/>
        <family val="2"/>
        <scheme val="minor"/>
      </rPr>
      <t>+</t>
    </r>
    <r>
      <rPr>
        <b/>
        <sz val="10"/>
        <color rgb="FFA396AD"/>
        <rFont val="Calibri"/>
        <family val="2"/>
        <scheme val="minor"/>
      </rPr>
      <t xml:space="preserve"> TO SHOW</t>
    </r>
  </si>
  <si>
    <t>Field Name</t>
  </si>
  <si>
    <t>Response</t>
  </si>
  <si>
    <t>Regulator Comments</t>
  </si>
  <si>
    <t>Formulae</t>
  </si>
  <si>
    <t>I confirm the information in the Entity Information form is still true and correct.</t>
  </si>
  <si>
    <t>☑</t>
  </si>
  <si>
    <t xml:space="preserve">All reporting entities must ensure their entity information (provided to the Regulator in the Entity Information form) is accurate at the time of submitting a payment times report. Entity information can be updated via the Portal.
 </t>
  </si>
  <si>
    <t>Entity Name</t>
  </si>
  <si>
    <t>AusHoldCo Pty Ltd</t>
  </si>
  <si>
    <t>Fields will be pre-populated based on entity's profile on the Portal.</t>
  </si>
  <si>
    <t>Entity ABN</t>
  </si>
  <si>
    <t>99 999 999 999</t>
  </si>
  <si>
    <t>Entity ACN</t>
  </si>
  <si>
    <t>999 999 999</t>
  </si>
  <si>
    <t>Entity ARBN</t>
  </si>
  <si>
    <t>Reporting Period</t>
  </si>
  <si>
    <t>Reporting period start date</t>
  </si>
  <si>
    <t xml:space="preserve">The Reporting Period for this payment times report is 1 July 2024 to 31 December 2024 as AusHoldCo has a standard 12-month financial year which ends 31 December. 
</t>
  </si>
  <si>
    <t>Reporting period end date</t>
  </si>
  <si>
    <t>Approver</t>
  </si>
  <si>
    <t>Approving responsible member given name</t>
  </si>
  <si>
    <t>Josephine</t>
  </si>
  <si>
    <t>Approving responsible member family name</t>
  </si>
  <si>
    <t>Bloggs</t>
  </si>
  <si>
    <t>Responsible member approval date</t>
  </si>
  <si>
    <t>1
1
1
1
1
1</t>
  </si>
  <si>
    <t>Did the entity offer supply chain finance arrangements during the reporting period?</t>
  </si>
  <si>
    <r>
      <t xml:space="preserve">As outlined in the 'Suppliers &amp; Internal Policies' tab, all entities in the WE Group offer reverse factoring arrangements to all their suppliers, and also accept settlement discounts. 
</t>
    </r>
    <r>
      <rPr>
        <sz val="4"/>
        <color theme="3"/>
        <rFont val="Calibri"/>
        <family val="2"/>
        <scheme val="minor"/>
      </rPr>
      <t xml:space="preserve">
</t>
    </r>
    <r>
      <rPr>
        <sz val="10"/>
        <color theme="3"/>
        <rFont val="Calibri"/>
        <family val="2"/>
        <scheme val="minor"/>
      </rPr>
      <t xml:space="preserve">Accordingly, the selected answer to this question is 'Yes' and further details must be provided in the 'Report Comments' field later in the report.
</t>
    </r>
  </si>
  <si>
    <t>Did the entity charge fees as part of the procurement process?</t>
  </si>
  <si>
    <t xml:space="preserve">For this Worked Example, no entities in the WE Group charged fees as part of the procurement process. Accordingly, the selected answer is 'No'. 
</t>
  </si>
  <si>
    <r>
      <t xml:space="preserve">1
1
</t>
    </r>
    <r>
      <rPr>
        <sz val="11"/>
        <color theme="0"/>
        <rFont val="Calibri"/>
        <family val="2"/>
        <scheme val="minor"/>
      </rPr>
      <t xml:space="preserve">1
</t>
    </r>
    <r>
      <rPr>
        <sz val="10"/>
        <color theme="0"/>
        <rFont val="Calibri"/>
        <family val="2"/>
        <scheme val="minor"/>
      </rPr>
      <t>1
1</t>
    </r>
  </si>
  <si>
    <t>Do any Australian laws, voluntary codes or agreements impose requirements on the entity's payment times and practices to small businesses?</t>
  </si>
  <si>
    <t xml:space="preserve">For this Worked Example, the WE Group entities' payment times and practices to small business are not subject to any Australian laws or codes of conduct. Accordingly, the selected answer is 'No'. 
</t>
  </si>
  <si>
    <t>Most common payment term (statistical mode)</t>
  </si>
  <si>
    <r>
      <t>This is the payment term that appears most frequently in the '</t>
    </r>
    <r>
      <rPr>
        <i/>
        <u/>
        <sz val="10"/>
        <color theme="3"/>
        <rFont val="Calibri"/>
        <family val="2"/>
        <scheme val="minor"/>
      </rPr>
      <t>Payment Term</t>
    </r>
    <r>
      <rPr>
        <sz val="10"/>
        <color theme="3"/>
        <rFont val="Calibri"/>
        <family val="2"/>
        <scheme val="minor"/>
      </rPr>
      <t xml:space="preserve">' column in the </t>
    </r>
    <r>
      <rPr>
        <b/>
        <sz val="10"/>
        <color theme="3"/>
        <rFont val="Calibri"/>
        <family val="2"/>
        <scheme val="minor"/>
      </rPr>
      <t>Final SBTCP Dataset</t>
    </r>
    <r>
      <rPr>
        <sz val="10"/>
        <color theme="3"/>
        <rFont val="Calibri"/>
        <family val="2"/>
        <scheme val="minor"/>
      </rPr>
      <t xml:space="preserve">.
</t>
    </r>
    <r>
      <rPr>
        <sz val="4"/>
        <color theme="3"/>
        <rFont val="Calibri"/>
        <family val="2"/>
        <scheme val="minor"/>
      </rPr>
      <t xml:space="preserve">
</t>
    </r>
    <r>
      <rPr>
        <sz val="10"/>
        <color theme="3"/>
        <rFont val="Calibri"/>
        <family val="2"/>
        <scheme val="minor"/>
      </rPr>
      <t>It is determined by applying the MODE() function to the entire range of values included in that column.</t>
    </r>
  </si>
  <si>
    <t>= MODE.SNGL ( SBTCPDataset_Final [Payment Term] )</t>
  </si>
  <si>
    <t>1
1
1
1
1
1
1</t>
  </si>
  <si>
    <t>Receivable terms compared to most common payment term</t>
  </si>
  <si>
    <t>Longer</t>
  </si>
  <si>
    <r>
      <t xml:space="preserve">As outlined in the 'Suppliers &amp; Internal Policies' tab, all entities in the WE Group have a policy of issuing invoices with 45-day payment terms to all customers. 
</t>
    </r>
    <r>
      <rPr>
        <sz val="4"/>
        <color theme="3"/>
        <rFont val="Calibri"/>
        <family val="2"/>
        <scheme val="minor"/>
      </rPr>
      <t xml:space="preserve">
</t>
    </r>
    <r>
      <rPr>
        <sz val="10"/>
        <color theme="3"/>
        <rFont val="Calibri"/>
        <family val="2"/>
        <scheme val="minor"/>
      </rPr>
      <t xml:space="preserve">As 45 days is longer than the 'most common payment term' of 30 days (reported in the previous field, above), the selected answer is 'Longer'.
</t>
    </r>
    <r>
      <rPr>
        <sz val="4"/>
        <color theme="3"/>
        <rFont val="Calibri"/>
        <family val="2"/>
        <scheme val="minor"/>
      </rPr>
      <t xml:space="preserve">
</t>
    </r>
    <r>
      <rPr>
        <i/>
        <sz val="10"/>
        <color theme="3"/>
        <rFont val="Calibri"/>
        <family val="2"/>
        <scheme val="minor"/>
      </rPr>
      <t xml:space="preserve"> </t>
    </r>
  </si>
  <si>
    <t>1
1
1
1
1
1
1
1
1
1
1</t>
  </si>
  <si>
    <t>Range of most common payment terms - minimum</t>
  </si>
  <si>
    <r>
      <t xml:space="preserve">The minimum and maximum values in the range of most common payment terms are ascertained by calculating a separate 'most common payment term' for each individual entity in the SBTCP dataset (based only on the payments recorded against the particular entity) and then taking the lowest (i.e. minimum) and highest (i.e. maximum) values.
</t>
    </r>
    <r>
      <rPr>
        <sz val="4"/>
        <color theme="3"/>
        <rFont val="Calibri"/>
        <family val="2"/>
        <scheme val="minor"/>
      </rPr>
      <t xml:space="preserve">
</t>
    </r>
    <r>
      <rPr>
        <sz val="10"/>
        <color theme="3"/>
        <rFont val="Calibri"/>
        <family val="2"/>
        <scheme val="minor"/>
      </rPr>
      <t xml:space="preserve">The formulas used in the cells achieve this as follows:
</t>
    </r>
    <r>
      <rPr>
        <sz val="1"/>
        <color theme="3"/>
        <rFont val="Calibri"/>
        <family val="2"/>
        <scheme val="minor"/>
      </rPr>
      <t xml:space="preserve">
</t>
    </r>
    <r>
      <rPr>
        <sz val="10"/>
        <color theme="3"/>
        <rFont val="Calibri"/>
        <family val="2"/>
        <scheme val="minor"/>
      </rPr>
      <t>◦The first part of the formula calculates the most common payment term for each entity in the WE Group in the</t>
    </r>
    <r>
      <rPr>
        <b/>
        <sz val="10"/>
        <color theme="3"/>
        <rFont val="Calibri"/>
        <family val="2"/>
        <scheme val="minor"/>
      </rPr>
      <t xml:space="preserve"> Final SBTCP Dataset</t>
    </r>
    <r>
      <rPr>
        <sz val="10"/>
        <color theme="3"/>
        <rFont val="Calibri"/>
        <family val="2"/>
        <scheme val="minor"/>
      </rPr>
      <t xml:space="preserve"> by applying the MODE() function to the range of values in the '</t>
    </r>
    <r>
      <rPr>
        <b/>
        <i/>
        <sz val="10"/>
        <color theme="3"/>
        <rFont val="Calibri"/>
        <family val="2"/>
        <scheme val="minor"/>
      </rPr>
      <t>Payment Term</t>
    </r>
    <r>
      <rPr>
        <sz val="10"/>
        <color theme="3"/>
        <rFont val="Calibri"/>
        <family val="2"/>
        <scheme val="minor"/>
      </rPr>
      <t>' column that relate to that particular entity (i.e. based on the 'Payer entity name*' column), and</t>
    </r>
    <r>
      <rPr>
        <sz val="1"/>
        <color theme="3"/>
        <rFont val="Calibri"/>
        <family val="2"/>
        <scheme val="minor"/>
      </rPr>
      <t xml:space="preserve">
</t>
    </r>
    <r>
      <rPr>
        <sz val="4"/>
        <color theme="3"/>
        <rFont val="Calibri"/>
        <family val="2"/>
        <scheme val="minor"/>
      </rPr>
      <t xml:space="preserve">
 </t>
    </r>
    <r>
      <rPr>
        <sz val="10"/>
        <color theme="3"/>
        <rFont val="Calibri"/>
        <family val="2"/>
        <scheme val="minor"/>
      </rPr>
      <t xml:space="preserve">◦The second part of the formula uses the MIN() and MAX() functions to identify the lowest and highest of those separately calculated values.
</t>
    </r>
    <r>
      <rPr>
        <sz val="4"/>
        <color theme="3"/>
        <rFont val="Calibri"/>
        <family val="2"/>
        <scheme val="minor"/>
      </rPr>
      <t xml:space="preserve">
</t>
    </r>
    <r>
      <rPr>
        <sz val="10"/>
        <color theme="3"/>
        <rFont val="Calibri"/>
        <family val="2"/>
        <scheme val="minor"/>
      </rPr>
      <t xml:space="preserve">For clarity, the most common payment term for each separate entity in the Final SBTCP Dataset was:
AusSubCo1 : 30 days
AusSubCo2: 31 days
AusTrust: 30 days
NZSubCo: 14 days
</t>
    </r>
    <r>
      <rPr>
        <sz val="4"/>
        <color theme="3"/>
        <rFont val="Calibri"/>
        <family val="2"/>
        <scheme val="minor"/>
      </rPr>
      <t xml:space="preserve">
</t>
    </r>
    <r>
      <rPr>
        <sz val="10"/>
        <color theme="3"/>
        <rFont val="Calibri"/>
        <family val="2"/>
        <scheme val="minor"/>
      </rPr>
      <t xml:space="preserve">Accordingly, the 'minimum' value is 14 and the 'maximum' value is 31.
</t>
    </r>
    <r>
      <rPr>
        <i/>
        <sz val="10"/>
        <color theme="3"/>
        <rFont val="Calibri"/>
        <family val="2"/>
        <scheme val="minor"/>
      </rPr>
      <t>*Note the 'Payer entity name' column is used because 
not all WE Group entities have ABNs or ACNs</t>
    </r>
  </si>
  <si>
    <r>
      <t xml:space="preserve">=LET(
         Mode_AusSubCo1, 
                  MODE.SNGL ( 
                           FILTER ( SBTCPDataset_Final [Payment Term], 
                                    ( SBTCPDataset_Final [Payer entity name] = "AusSubCo 1" )  )  ) ,
         Mode_AusSubCo2, 
                  MODE.SNGL ( 
                           FILTER ( SBTCPDataset_Final [Payment Term], 
                                    ( SBTCPDataset_Final [Payer entity name] = "AusSubCo 2" )  )  ) ,
         Mode_AusTrust, 
                  MODE.SNGL ( 
                           FILTER ( SBTCPDataset_Final [Payment Term], 
                                    ( SBTCPDataset_Final [Payer entity name] = "AusTrust")  )  ) ,
         Mode_NZSubCo, 
                  MODE.SNGL ( 
                           FILTER ( SBTCPDataset_Final [Payment Term], 
                                    ( SBTCPDataset_Final [Payer entity name] = "NZ SubCo" )  )  ) ,
         MIN ( Mode_AusSubCo1, Mode_AusSubCo2, Mode_AusTrust,Mode_ NZSubCo )
       )
</t>
    </r>
    <r>
      <rPr>
        <i/>
        <sz val="9"/>
        <color theme="3"/>
        <rFont val="Calibri"/>
        <family val="2"/>
        <scheme val="minor"/>
      </rPr>
      <t xml:space="preserve">    to calculate the maximum value, substitute 'MIN' for 'MAX' in the last line of the formula</t>
    </r>
  </si>
  <si>
    <t>1
1
1
1
1
1
1
1
1
1</t>
  </si>
  <si>
    <t>Range of most common payment terms - maximum</t>
  </si>
  <si>
    <t>Expected most common payment term for next period (estimate)</t>
  </si>
  <si>
    <r>
      <t xml:space="preserve">As outlined in the 'Suppliers &amp; Internal Policies' tab, the WE Group has not planned any changes to its current policies on payment terms for suppliers. 
</t>
    </r>
    <r>
      <rPr>
        <sz val="4"/>
        <color theme="3"/>
        <rFont val="Calibri"/>
        <family val="2"/>
        <scheme val="minor"/>
      </rPr>
      <t xml:space="preserve">
</t>
    </r>
    <r>
      <rPr>
        <sz val="10"/>
        <color theme="3"/>
        <rFont val="Calibri"/>
        <family val="2"/>
        <scheme val="minor"/>
      </rPr>
      <t xml:space="preserve">Accordingly, the same respective mode payment term and minimum/maximum mode payment term range values that were reported for the current reporting period (above), have been used for the next period's estimates. </t>
    </r>
  </si>
  <si>
    <t>='Most common payment term (statistical mode)'</t>
  </si>
  <si>
    <t>Expected range of most common payment terms for next period - minimum (estimate)</t>
  </si>
  <si>
    <t>='Range of most common payment terms - minimum'</t>
  </si>
  <si>
    <t>Expected range of most common payment terms for next period - maximum (estimate)</t>
  </si>
  <si>
    <t>='Range of most common payment terms - maximum'</t>
  </si>
  <si>
    <t>Average payment time</t>
  </si>
  <si>
    <r>
      <t>This is the average of all payment times that are recorded in the '</t>
    </r>
    <r>
      <rPr>
        <b/>
        <i/>
        <sz val="10"/>
        <color theme="3"/>
        <rFont val="Calibri"/>
        <family val="2"/>
        <scheme val="minor"/>
      </rPr>
      <t>Payment Time</t>
    </r>
    <r>
      <rPr>
        <b/>
        <sz val="10"/>
        <color theme="3"/>
        <rFont val="Calibri"/>
        <family val="2"/>
        <scheme val="minor"/>
      </rPr>
      <t>'</t>
    </r>
    <r>
      <rPr>
        <sz val="10"/>
        <color theme="3"/>
        <rFont val="Calibri"/>
        <family val="2"/>
        <scheme val="minor"/>
      </rPr>
      <t xml:space="preserve"> column in the </t>
    </r>
    <r>
      <rPr>
        <b/>
        <sz val="10"/>
        <color theme="3"/>
        <rFont val="Calibri"/>
        <family val="2"/>
        <scheme val="minor"/>
      </rPr>
      <t>Final SBTCP Dataset.</t>
    </r>
    <r>
      <rPr>
        <sz val="10"/>
        <color theme="3"/>
        <rFont val="Calibri"/>
        <family val="2"/>
        <scheme val="minor"/>
      </rPr>
      <t xml:space="preserve">
</t>
    </r>
    <r>
      <rPr>
        <sz val="4"/>
        <color theme="3"/>
        <rFont val="Calibri"/>
        <family val="2"/>
        <scheme val="minor"/>
      </rPr>
      <t xml:space="preserve">
</t>
    </r>
    <r>
      <rPr>
        <sz val="10"/>
        <color theme="3"/>
        <rFont val="Calibri"/>
        <family val="2"/>
        <scheme val="minor"/>
      </rPr>
      <t>It is calculated by applying the AVERAGE() function to the entire range of values included in that column.</t>
    </r>
  </si>
  <si>
    <t>=AVERAGE ( SBTCPDataset_Final [Payment Time] )</t>
  </si>
  <si>
    <t>Median payment time</t>
  </si>
  <si>
    <r>
      <t xml:space="preserve">This is the median of all payment times that are recorded in the </t>
    </r>
    <r>
      <rPr>
        <b/>
        <i/>
        <sz val="10"/>
        <color theme="3"/>
        <rFont val="Calibri"/>
        <family val="2"/>
        <scheme val="minor"/>
      </rPr>
      <t>'Payment Time'</t>
    </r>
    <r>
      <rPr>
        <b/>
        <sz val="10"/>
        <color theme="3"/>
        <rFont val="Calibri"/>
        <family val="2"/>
        <scheme val="minor"/>
      </rPr>
      <t xml:space="preserve"> </t>
    </r>
    <r>
      <rPr>
        <sz val="10"/>
        <color theme="3"/>
        <rFont val="Calibri"/>
        <family val="2"/>
        <scheme val="minor"/>
      </rPr>
      <t xml:space="preserve">column in the </t>
    </r>
    <r>
      <rPr>
        <b/>
        <sz val="10"/>
        <color theme="3"/>
        <rFont val="Calibri"/>
        <family val="2"/>
        <scheme val="minor"/>
      </rPr>
      <t>Final SBTCP Dataset.</t>
    </r>
    <r>
      <rPr>
        <sz val="10"/>
        <color theme="3"/>
        <rFont val="Calibri"/>
        <family val="2"/>
        <scheme val="minor"/>
      </rPr>
      <t xml:space="preserve">
</t>
    </r>
    <r>
      <rPr>
        <sz val="4"/>
        <color theme="3"/>
        <rFont val="Calibri"/>
        <family val="2"/>
        <scheme val="minor"/>
      </rPr>
      <t xml:space="preserve">
</t>
    </r>
    <r>
      <rPr>
        <sz val="10"/>
        <color theme="3"/>
        <rFont val="Calibri"/>
        <family val="2"/>
        <scheme val="minor"/>
      </rPr>
      <t>It is calculated by applying the MEDIAN() function to the entire range of values included in that column.</t>
    </r>
  </si>
  <si>
    <t>=MEDIAN ( SBTCPDataset_Final [Payment Time] )</t>
  </si>
  <si>
    <t>80th percentile payment time</t>
  </si>
  <si>
    <r>
      <t xml:space="preserve">These are the 80th and 95th percentiles of the payment times that are recorded in the </t>
    </r>
    <r>
      <rPr>
        <i/>
        <sz val="10"/>
        <color theme="3"/>
        <rFont val="Calibri"/>
        <family val="2"/>
        <scheme val="minor"/>
      </rPr>
      <t>'</t>
    </r>
    <r>
      <rPr>
        <b/>
        <i/>
        <sz val="10"/>
        <color theme="3"/>
        <rFont val="Calibri"/>
        <family val="2"/>
        <scheme val="minor"/>
      </rPr>
      <t>Payment Time</t>
    </r>
    <r>
      <rPr>
        <i/>
        <sz val="10"/>
        <color theme="3"/>
        <rFont val="Calibri"/>
        <family val="2"/>
        <scheme val="minor"/>
      </rPr>
      <t xml:space="preserve">' </t>
    </r>
    <r>
      <rPr>
        <sz val="10"/>
        <color theme="3"/>
        <rFont val="Calibri"/>
        <family val="2"/>
        <scheme val="minor"/>
      </rPr>
      <t xml:space="preserve">column in the </t>
    </r>
    <r>
      <rPr>
        <b/>
        <sz val="10"/>
        <color theme="3"/>
        <rFont val="Calibri"/>
        <family val="2"/>
        <scheme val="minor"/>
      </rPr>
      <t>Final SBTCP Dataset</t>
    </r>
    <r>
      <rPr>
        <sz val="10"/>
        <color theme="3"/>
        <rFont val="Calibri"/>
        <family val="2"/>
        <scheme val="minor"/>
      </rPr>
      <t xml:space="preserve"> - which represents the number of days it took to make 80% and 95% of the payments in that dataset (ordered fastest to slowest).
</t>
    </r>
    <r>
      <rPr>
        <sz val="4"/>
        <color theme="3"/>
        <rFont val="Calibri"/>
        <family val="2"/>
        <scheme val="minor"/>
      </rPr>
      <t xml:space="preserve">
</t>
    </r>
    <r>
      <rPr>
        <sz val="10"/>
        <color theme="3"/>
        <rFont val="Calibri"/>
        <family val="2"/>
        <scheme val="minor"/>
      </rPr>
      <t xml:space="preserve">The percentile values are determined by applying the PERCENTILE.INC() function to the entire range of values included in the </t>
    </r>
    <r>
      <rPr>
        <i/>
        <u/>
        <sz val="10"/>
        <color theme="3"/>
        <rFont val="Calibri"/>
        <family val="2"/>
        <scheme val="minor"/>
      </rPr>
      <t>Payment Time</t>
    </r>
    <r>
      <rPr>
        <sz val="10"/>
        <color theme="3"/>
        <rFont val="Calibri"/>
        <family val="2"/>
        <scheme val="minor"/>
      </rPr>
      <t xml:space="preserve"> column, whilst also inputting the relevant percentage for the calculation into the formula (i.e. 0.8 or 80% and 0.95 or 95%)
</t>
    </r>
    <r>
      <rPr>
        <sz val="4"/>
        <color theme="3"/>
        <rFont val="Calibri"/>
        <family val="2"/>
        <scheme val="minor"/>
      </rPr>
      <t xml:space="preserve">
</t>
    </r>
    <r>
      <rPr>
        <b/>
        <i/>
        <sz val="10"/>
        <color theme="3"/>
        <rFont val="Calibri"/>
        <family val="2"/>
        <scheme val="minor"/>
      </rPr>
      <t>Note:</t>
    </r>
    <r>
      <rPr>
        <i/>
        <sz val="10"/>
        <color theme="3"/>
        <rFont val="Calibri"/>
        <family val="2"/>
        <scheme val="minor"/>
      </rPr>
      <t xml:space="preserve"> Entities must ensure that the result is an actual Payment Time value that appears in the Final SBTCP dataset, without averaging or interpolation. In the unlikely scenario that the PERCENTILE.INC() yields an interpolated result, entities should ascertain the appropriate percentile value by sorting the Final SBTCP Dataset by Payment Time in ascending order (fastest to slowest) and then using the PERCENTILE.INC function in conjunction with the INDEX and MATCH functions. </t>
    </r>
  </si>
  <si>
    <t>=PERCENTILE.INC ( SBTCPDataset_Final [Payment Time], 80% )</t>
  </si>
  <si>
    <t>95th percentile payment time</t>
  </si>
  <si>
    <t>=PERCENTILE.INC ( SBTCPDataset_Final [Payment Time], 95% )</t>
  </si>
  <si>
    <t>Percentage of small business trade credit arrangements paid within payment terms</t>
  </si>
  <si>
    <r>
      <t xml:space="preserve">This is the percentage of payments in the </t>
    </r>
    <r>
      <rPr>
        <b/>
        <sz val="10"/>
        <color theme="3"/>
        <rFont val="Calibri"/>
        <family val="2"/>
        <scheme val="minor"/>
      </rPr>
      <t>Final SBTCP Dataset</t>
    </r>
    <r>
      <rPr>
        <sz val="10"/>
        <color theme="3"/>
        <rFont val="Calibri"/>
        <family val="2"/>
        <scheme val="minor"/>
      </rPr>
      <t xml:space="preserve"> that had a payment time that was less than or equal to the payment term.
</t>
    </r>
    <r>
      <rPr>
        <sz val="2"/>
        <color theme="3"/>
        <rFont val="Calibri"/>
        <family val="2"/>
        <scheme val="minor"/>
      </rPr>
      <t xml:space="preserve">
</t>
    </r>
    <r>
      <rPr>
        <sz val="10"/>
        <color theme="3"/>
        <rFont val="Calibri"/>
        <family val="2"/>
        <scheme val="minor"/>
      </rPr>
      <t xml:space="preserve">It is calculated as follows:
</t>
    </r>
    <r>
      <rPr>
        <sz val="2"/>
        <color theme="3"/>
        <rFont val="Calibri"/>
        <family val="2"/>
        <scheme val="minor"/>
      </rPr>
      <t xml:space="preserve">
</t>
    </r>
    <r>
      <rPr>
        <sz val="10"/>
        <color theme="3"/>
        <rFont val="Calibri"/>
        <family val="2"/>
        <scheme val="minor"/>
      </rPr>
      <t xml:space="preserve">the number of payments in the </t>
    </r>
    <r>
      <rPr>
        <b/>
        <sz val="10"/>
        <color theme="3"/>
        <rFont val="Calibri"/>
        <family val="2"/>
        <scheme val="minor"/>
      </rPr>
      <t>Final SBTCP Dataset</t>
    </r>
    <r>
      <rPr>
        <sz val="10"/>
        <color theme="3"/>
        <rFont val="Calibri"/>
        <family val="2"/>
        <scheme val="minor"/>
      </rPr>
      <t xml:space="preserve"> which had a figure in the '</t>
    </r>
    <r>
      <rPr>
        <b/>
        <i/>
        <sz val="10"/>
        <color theme="3"/>
        <rFont val="Calibri"/>
        <family val="2"/>
        <scheme val="minor"/>
      </rPr>
      <t>Payment Time</t>
    </r>
    <r>
      <rPr>
        <sz val="10"/>
        <color theme="3"/>
        <rFont val="Calibri"/>
        <family val="2"/>
        <scheme val="minor"/>
      </rPr>
      <t>' column that was less than or equal to the figure in the '</t>
    </r>
    <r>
      <rPr>
        <b/>
        <i/>
        <sz val="10"/>
        <color theme="3"/>
        <rFont val="Calibri"/>
        <family val="2"/>
        <scheme val="minor"/>
      </rPr>
      <t>Payment Term</t>
    </r>
    <r>
      <rPr>
        <sz val="10"/>
        <color theme="3"/>
        <rFont val="Calibri"/>
        <family val="2"/>
        <scheme val="minor"/>
      </rPr>
      <t xml:space="preserve">' column
</t>
    </r>
    <r>
      <rPr>
        <sz val="2"/>
        <color theme="3"/>
        <rFont val="Calibri"/>
        <family val="2"/>
        <scheme val="minor"/>
      </rPr>
      <t xml:space="preserve">
</t>
    </r>
    <r>
      <rPr>
        <sz val="10"/>
        <color theme="3"/>
        <rFont val="Calibri"/>
        <family val="2"/>
        <scheme val="minor"/>
      </rPr>
      <t xml:space="preserve">divided by 
</t>
    </r>
    <r>
      <rPr>
        <sz val="2"/>
        <color theme="3"/>
        <rFont val="Calibri"/>
        <family val="2"/>
        <scheme val="minor"/>
      </rPr>
      <t xml:space="preserve">
</t>
    </r>
    <r>
      <rPr>
        <sz val="10"/>
        <color theme="3"/>
        <rFont val="Calibri"/>
        <family val="2"/>
        <scheme val="minor"/>
      </rPr>
      <t xml:space="preserve">the total number of payments in the </t>
    </r>
    <r>
      <rPr>
        <b/>
        <sz val="10"/>
        <color theme="3"/>
        <rFont val="Calibri"/>
        <family val="2"/>
        <scheme val="minor"/>
      </rPr>
      <t>Final SBTCP Dataset</t>
    </r>
    <r>
      <rPr>
        <b/>
        <i/>
        <sz val="10"/>
        <color theme="3"/>
        <rFont val="Calibri"/>
        <family val="2"/>
        <scheme val="minor"/>
      </rPr>
      <t xml:space="preserve">
</t>
    </r>
    <r>
      <rPr>
        <b/>
        <i/>
        <sz val="2"/>
        <color theme="3"/>
        <rFont val="Calibri"/>
        <family val="2"/>
        <scheme val="minor"/>
      </rPr>
      <t xml:space="preserve">
</t>
    </r>
    <r>
      <rPr>
        <sz val="10"/>
        <color theme="3"/>
        <rFont val="Calibri"/>
        <family val="2"/>
        <scheme val="minor"/>
      </rPr>
      <t>multiplied by 100</t>
    </r>
  </si>
  <si>
    <r>
      <t xml:space="preserve">= (    </t>
    </r>
    <r>
      <rPr>
        <sz val="8"/>
        <color theme="3"/>
        <rFont val="Calibri"/>
        <family val="2"/>
        <scheme val="minor"/>
      </rPr>
      <t xml:space="preserve">  </t>
    </r>
    <r>
      <rPr>
        <sz val="10"/>
        <color theme="3"/>
        <rFont val="Calibri"/>
        <family val="2"/>
        <scheme val="minor"/>
      </rPr>
      <t>SUMPRODUCT (  -- 
               ( SBTCPDataset_Final [Payment Time] &lt;=  SBTCPDataset_Final [Payment Term] )
          ) 
      /
          COUNT ( SBTCPDataset_Final [Payment amount] ) 
   )
*100</t>
    </r>
  </si>
  <si>
    <r>
      <rPr>
        <sz val="11"/>
        <color theme="0"/>
        <rFont val="Calibri"/>
        <family val="2"/>
        <scheme val="minor"/>
      </rPr>
      <t xml:space="preserve">1
1
1
</t>
    </r>
    <r>
      <rPr>
        <sz val="10"/>
        <color theme="0"/>
        <rFont val="Calibri"/>
        <family val="2"/>
        <scheme val="minor"/>
      </rPr>
      <t>1
1
1
1
1</t>
    </r>
  </si>
  <si>
    <t>Invoices paid within 30 days (%)</t>
  </si>
  <si>
    <r>
      <t xml:space="preserve">This field is calculated as follows:
</t>
    </r>
    <r>
      <rPr>
        <sz val="2"/>
        <color theme="3"/>
        <rFont val="Calibri"/>
        <family val="2"/>
        <scheme val="minor"/>
      </rPr>
      <t xml:space="preserve">
</t>
    </r>
    <r>
      <rPr>
        <sz val="10"/>
        <color theme="3"/>
        <rFont val="Calibri"/>
        <family val="2"/>
        <scheme val="minor"/>
      </rPr>
      <t xml:space="preserve">the number of payments in the </t>
    </r>
    <r>
      <rPr>
        <b/>
        <sz val="10"/>
        <color theme="3"/>
        <rFont val="Calibri"/>
        <family val="2"/>
        <scheme val="minor"/>
      </rPr>
      <t>Final SBTCP Dataset</t>
    </r>
    <r>
      <rPr>
        <sz val="10"/>
        <color theme="3"/>
        <rFont val="Calibri"/>
        <family val="2"/>
        <scheme val="minor"/>
      </rPr>
      <t xml:space="preserve"> which had a figure in the </t>
    </r>
    <r>
      <rPr>
        <b/>
        <i/>
        <sz val="10"/>
        <color theme="3"/>
        <rFont val="Calibri"/>
        <family val="2"/>
        <scheme val="minor"/>
      </rPr>
      <t>'Payment Time'</t>
    </r>
    <r>
      <rPr>
        <sz val="10"/>
        <color theme="3"/>
        <rFont val="Calibri"/>
        <family val="2"/>
        <scheme val="minor"/>
      </rPr>
      <t xml:space="preserve"> column that was less than or equal to 30 days
</t>
    </r>
    <r>
      <rPr>
        <sz val="2"/>
        <color theme="3"/>
        <rFont val="Calibri"/>
        <family val="2"/>
        <scheme val="minor"/>
      </rPr>
      <t xml:space="preserve">
</t>
    </r>
    <r>
      <rPr>
        <sz val="10"/>
        <color theme="3"/>
        <rFont val="Calibri"/>
        <family val="2"/>
        <scheme val="minor"/>
      </rPr>
      <t xml:space="preserve">divided by 
</t>
    </r>
    <r>
      <rPr>
        <sz val="2"/>
        <color theme="3"/>
        <rFont val="Calibri"/>
        <family val="2"/>
        <scheme val="minor"/>
      </rPr>
      <t xml:space="preserve">
</t>
    </r>
    <r>
      <rPr>
        <sz val="10"/>
        <color theme="3"/>
        <rFont val="Calibri"/>
        <family val="2"/>
        <scheme val="minor"/>
      </rPr>
      <t xml:space="preserve">the total number of payments in the </t>
    </r>
    <r>
      <rPr>
        <b/>
        <sz val="10"/>
        <color theme="3"/>
        <rFont val="Calibri"/>
        <family val="2"/>
        <scheme val="minor"/>
      </rPr>
      <t>Final SBTCP Dataset</t>
    </r>
    <r>
      <rPr>
        <b/>
        <i/>
        <sz val="10"/>
        <color theme="3"/>
        <rFont val="Calibri"/>
        <family val="2"/>
        <scheme val="minor"/>
      </rPr>
      <t xml:space="preserve">
</t>
    </r>
    <r>
      <rPr>
        <b/>
        <i/>
        <sz val="2"/>
        <color theme="3"/>
        <rFont val="Calibri"/>
        <family val="2"/>
        <scheme val="minor"/>
      </rPr>
      <t xml:space="preserve">
</t>
    </r>
    <r>
      <rPr>
        <sz val="10"/>
        <color theme="3"/>
        <rFont val="Calibri"/>
        <family val="2"/>
        <scheme val="minor"/>
      </rPr>
      <t>multiplied by 100</t>
    </r>
  </si>
  <si>
    <t>=  (  COUNTIF ( SBTCPDataset_Final [Payment Time],  "&lt;=30"  )
        /
       COUNT ( SBTCPDataset_Final [Payment amount] )
   )
 *100</t>
  </si>
  <si>
    <t>Invoices paid in 31-60 days (%)</t>
  </si>
  <si>
    <r>
      <t xml:space="preserve">This field is calculated as follows:
</t>
    </r>
    <r>
      <rPr>
        <sz val="2"/>
        <color theme="3"/>
        <rFont val="Calibri"/>
        <family val="2"/>
        <scheme val="minor"/>
      </rPr>
      <t xml:space="preserve">
</t>
    </r>
    <r>
      <rPr>
        <sz val="10"/>
        <color theme="3"/>
        <rFont val="Calibri"/>
        <family val="2"/>
        <scheme val="minor"/>
      </rPr>
      <t xml:space="preserve">the number of payments in the </t>
    </r>
    <r>
      <rPr>
        <b/>
        <sz val="10"/>
        <color theme="3"/>
        <rFont val="Calibri"/>
        <family val="2"/>
        <scheme val="minor"/>
      </rPr>
      <t>Final SBTCP Dataset</t>
    </r>
    <r>
      <rPr>
        <sz val="10"/>
        <color theme="3"/>
        <rFont val="Calibri"/>
        <family val="2"/>
        <scheme val="minor"/>
      </rPr>
      <t xml:space="preserve"> which had a figure in the '</t>
    </r>
    <r>
      <rPr>
        <b/>
        <i/>
        <sz val="10"/>
        <color theme="3"/>
        <rFont val="Calibri"/>
        <family val="2"/>
        <scheme val="minor"/>
      </rPr>
      <t>Payment Time</t>
    </r>
    <r>
      <rPr>
        <sz val="10"/>
        <color theme="3"/>
        <rFont val="Calibri"/>
        <family val="2"/>
        <scheme val="minor"/>
      </rPr>
      <t xml:space="preserve">' column that was between 31 and 60 days
</t>
    </r>
    <r>
      <rPr>
        <sz val="2"/>
        <color theme="3"/>
        <rFont val="Calibri"/>
        <family val="2"/>
        <scheme val="minor"/>
      </rPr>
      <t xml:space="preserve">
</t>
    </r>
    <r>
      <rPr>
        <sz val="10"/>
        <color theme="3"/>
        <rFont val="Calibri"/>
        <family val="2"/>
        <scheme val="minor"/>
      </rPr>
      <t xml:space="preserve">divided by 
</t>
    </r>
    <r>
      <rPr>
        <sz val="2"/>
        <color theme="3"/>
        <rFont val="Calibri"/>
        <family val="2"/>
        <scheme val="minor"/>
      </rPr>
      <t xml:space="preserve">
</t>
    </r>
    <r>
      <rPr>
        <sz val="10"/>
        <color theme="3"/>
        <rFont val="Calibri"/>
        <family val="2"/>
        <scheme val="minor"/>
      </rPr>
      <t xml:space="preserve">the total number of payments in the </t>
    </r>
    <r>
      <rPr>
        <b/>
        <sz val="10"/>
        <color theme="3"/>
        <rFont val="Calibri"/>
        <family val="2"/>
        <scheme val="minor"/>
      </rPr>
      <t>Final SBTCP Dataset</t>
    </r>
    <r>
      <rPr>
        <sz val="10"/>
        <color theme="3"/>
        <rFont val="Calibri"/>
        <family val="2"/>
        <scheme val="minor"/>
      </rPr>
      <t xml:space="preserve">
</t>
    </r>
    <r>
      <rPr>
        <sz val="2"/>
        <color theme="3"/>
        <rFont val="Calibri"/>
        <family val="2"/>
        <scheme val="minor"/>
      </rPr>
      <t xml:space="preserve">
</t>
    </r>
    <r>
      <rPr>
        <sz val="10"/>
        <color theme="3"/>
        <rFont val="Calibri"/>
        <family val="2"/>
        <scheme val="minor"/>
      </rPr>
      <t>multiplied by 100</t>
    </r>
  </si>
  <si>
    <t>=  (  COUNTIFS ( SBTCPDataset_Final [Payment Time],  "&gt;=31", 
                            SBTCPDataset_Final [Payment Time], "&lt;=60"  )
        /
       COUNT ( SBTCPDataset_Final [Payment amount] )
   )
 *100</t>
  </si>
  <si>
    <r>
      <rPr>
        <sz val="11"/>
        <color theme="0"/>
        <rFont val="Calibri"/>
        <family val="2"/>
        <scheme val="minor"/>
      </rPr>
      <t xml:space="preserve">1
1
1
</t>
    </r>
    <r>
      <rPr>
        <sz val="10"/>
        <color theme="0"/>
        <rFont val="Calibri"/>
        <family val="2"/>
        <scheme val="minor"/>
      </rPr>
      <t>1
1
1
1</t>
    </r>
  </si>
  <si>
    <t>Invoices paid over 60 days (%)</t>
  </si>
  <si>
    <r>
      <t xml:space="preserve">This field is calculated as follows:
</t>
    </r>
    <r>
      <rPr>
        <sz val="2"/>
        <color theme="3"/>
        <rFont val="Calibri"/>
        <family val="2"/>
        <scheme val="minor"/>
      </rPr>
      <t xml:space="preserve">
</t>
    </r>
    <r>
      <rPr>
        <sz val="10"/>
        <color theme="3"/>
        <rFont val="Calibri"/>
        <family val="2"/>
        <scheme val="minor"/>
      </rPr>
      <t xml:space="preserve">the number of payments in the </t>
    </r>
    <r>
      <rPr>
        <b/>
        <sz val="10"/>
        <color theme="3"/>
        <rFont val="Calibri"/>
        <family val="2"/>
        <scheme val="minor"/>
      </rPr>
      <t>Final SBTCP Dataset</t>
    </r>
    <r>
      <rPr>
        <sz val="10"/>
        <color theme="3"/>
        <rFont val="Calibri"/>
        <family val="2"/>
        <scheme val="minor"/>
      </rPr>
      <t xml:space="preserve"> which had a figure in the '</t>
    </r>
    <r>
      <rPr>
        <b/>
        <i/>
        <sz val="10"/>
        <color theme="3"/>
        <rFont val="Calibri"/>
        <family val="2"/>
        <scheme val="minor"/>
      </rPr>
      <t>Payment Time</t>
    </r>
    <r>
      <rPr>
        <sz val="10"/>
        <color theme="3"/>
        <rFont val="Calibri"/>
        <family val="2"/>
        <scheme val="minor"/>
      </rPr>
      <t xml:space="preserve">' column that was more than 60 days
</t>
    </r>
    <r>
      <rPr>
        <sz val="2"/>
        <color theme="3"/>
        <rFont val="Calibri"/>
        <family val="2"/>
        <scheme val="minor"/>
      </rPr>
      <t xml:space="preserve">
</t>
    </r>
    <r>
      <rPr>
        <sz val="10"/>
        <color theme="3"/>
        <rFont val="Calibri"/>
        <family val="2"/>
        <scheme val="minor"/>
      </rPr>
      <t xml:space="preserve">divided by 
</t>
    </r>
    <r>
      <rPr>
        <sz val="2"/>
        <color theme="3"/>
        <rFont val="Calibri"/>
        <family val="2"/>
        <scheme val="minor"/>
      </rPr>
      <t xml:space="preserve">
</t>
    </r>
    <r>
      <rPr>
        <sz val="10"/>
        <color theme="3"/>
        <rFont val="Calibri"/>
        <family val="2"/>
        <scheme val="minor"/>
      </rPr>
      <t xml:space="preserve">the total number of payments in the </t>
    </r>
    <r>
      <rPr>
        <b/>
        <sz val="10"/>
        <color theme="3"/>
        <rFont val="Calibri"/>
        <family val="2"/>
        <scheme val="minor"/>
      </rPr>
      <t>Final SBTCP Dataset</t>
    </r>
    <r>
      <rPr>
        <sz val="10"/>
        <color theme="3"/>
        <rFont val="Calibri"/>
        <family val="2"/>
        <scheme val="minor"/>
      </rPr>
      <t xml:space="preserve">
</t>
    </r>
    <r>
      <rPr>
        <sz val="2"/>
        <color theme="3"/>
        <rFont val="Calibri"/>
        <family val="2"/>
        <scheme val="minor"/>
      </rPr>
      <t xml:space="preserve">
</t>
    </r>
    <r>
      <rPr>
        <sz val="10"/>
        <color theme="3"/>
        <rFont val="Calibri"/>
        <family val="2"/>
        <scheme val="minor"/>
      </rPr>
      <t>multiplied by 100</t>
    </r>
  </si>
  <si>
    <t>=  (  COUNTIF ( SBTCPDataset_Final [Payment Time],  "&gt;60"  )
        /
       COUNT ( SBTCPDataset_Final [Payment amount] )
   )
 *100</t>
  </si>
  <si>
    <r>
      <rPr>
        <sz val="9"/>
        <color theme="0"/>
        <rFont val="Calibri"/>
        <family val="2"/>
        <scheme val="minor"/>
      </rPr>
      <t>1
1
1</t>
    </r>
    <r>
      <rPr>
        <sz val="10"/>
        <color theme="0"/>
        <rFont val="Calibri"/>
        <family val="2"/>
        <scheme val="minor"/>
      </rPr>
      <t xml:space="preserve">
1
1
1
1
1
1
1
1
1</t>
    </r>
  </si>
  <si>
    <t>Small business trade credit payments as a percentage of total trade credit payments</t>
  </si>
  <si>
    <r>
      <t xml:space="preserve">This is the </t>
    </r>
    <r>
      <rPr>
        <b/>
        <sz val="10"/>
        <color theme="3"/>
        <rFont val="Calibri"/>
        <family val="2"/>
        <scheme val="minor"/>
      </rPr>
      <t>value</t>
    </r>
    <r>
      <rPr>
        <sz val="10"/>
        <color theme="3"/>
        <rFont val="Calibri"/>
        <family val="2"/>
        <scheme val="minor"/>
      </rPr>
      <t xml:space="preserve"> of all small business trade credit payments (including any partial small business trade credit payments) as a percentage of the total </t>
    </r>
    <r>
      <rPr>
        <b/>
        <sz val="10"/>
        <color theme="3"/>
        <rFont val="Calibri"/>
        <family val="2"/>
        <scheme val="minor"/>
      </rPr>
      <t>value</t>
    </r>
    <r>
      <rPr>
        <sz val="10"/>
        <color theme="3"/>
        <rFont val="Calibri"/>
        <family val="2"/>
        <scheme val="minor"/>
      </rPr>
      <t xml:space="preserve"> of </t>
    </r>
    <r>
      <rPr>
        <u/>
        <sz val="10"/>
        <color theme="3"/>
        <rFont val="Calibri"/>
        <family val="2"/>
        <scheme val="minor"/>
      </rPr>
      <t>all</t>
    </r>
    <r>
      <rPr>
        <sz val="10"/>
        <color theme="3"/>
        <rFont val="Calibri"/>
        <family val="2"/>
        <scheme val="minor"/>
      </rPr>
      <t xml:space="preserve"> trade credit payments (i.e. including to non-small business suppliers).
</t>
    </r>
    <r>
      <rPr>
        <sz val="4"/>
        <color theme="3"/>
        <rFont val="Calibri"/>
        <family val="2"/>
        <scheme val="minor"/>
      </rPr>
      <t xml:space="preserve">
</t>
    </r>
    <r>
      <rPr>
        <sz val="10"/>
        <color theme="3"/>
        <rFont val="Calibri"/>
        <family val="2"/>
        <scheme val="minor"/>
      </rPr>
      <t xml:space="preserve">In this case, the 89.74% reflected in the reporting field has been calculated as follows:
</t>
    </r>
    <r>
      <rPr>
        <sz val="4"/>
        <color theme="3"/>
        <rFont val="Calibri"/>
        <family val="2"/>
        <scheme val="minor"/>
      </rPr>
      <t xml:space="preserve">
</t>
    </r>
    <r>
      <rPr>
        <sz val="10"/>
        <color theme="3"/>
        <rFont val="Calibri"/>
        <family val="2"/>
        <scheme val="minor"/>
      </rPr>
      <t xml:space="preserve">the $3,114,352 total value of payments in the </t>
    </r>
    <r>
      <rPr>
        <b/>
        <i/>
        <sz val="10"/>
        <color theme="3"/>
        <rFont val="Calibri"/>
        <family val="2"/>
        <scheme val="minor"/>
      </rPr>
      <t>'Payment amount'</t>
    </r>
    <r>
      <rPr>
        <b/>
        <sz val="10"/>
        <color theme="3"/>
        <rFont val="Calibri"/>
        <family val="2"/>
        <scheme val="minor"/>
      </rPr>
      <t xml:space="preserve"> </t>
    </r>
    <r>
      <rPr>
        <sz val="10"/>
        <color theme="3"/>
        <rFont val="Calibri"/>
        <family val="2"/>
        <scheme val="minor"/>
      </rPr>
      <t xml:space="preserve">column in the table at </t>
    </r>
    <r>
      <rPr>
        <b/>
        <sz val="10"/>
        <color theme="3"/>
        <rFont val="Calibri"/>
        <family val="2"/>
        <scheme val="minor"/>
      </rPr>
      <t>Step 5 &amp; 6 - SBTCTP Dataset</t>
    </r>
    <r>
      <rPr>
        <sz val="10"/>
        <color theme="3"/>
        <rFont val="Calibri"/>
        <family val="2"/>
        <scheme val="minor"/>
      </rPr>
      <t xml:space="preserve"> (i.e. as this is the stage of the dataset that still includes the partial small business trade credit payments)
</t>
    </r>
    <r>
      <rPr>
        <sz val="4"/>
        <color theme="3"/>
        <rFont val="Calibri"/>
        <family val="2"/>
        <scheme val="minor"/>
      </rPr>
      <t xml:space="preserve">
</t>
    </r>
    <r>
      <rPr>
        <sz val="10"/>
        <color theme="3"/>
        <rFont val="Calibri"/>
        <family val="2"/>
        <scheme val="minor"/>
      </rPr>
      <t xml:space="preserve">divided by
</t>
    </r>
    <r>
      <rPr>
        <sz val="4"/>
        <color theme="3"/>
        <rFont val="Calibri"/>
        <family val="2"/>
        <scheme val="minor"/>
      </rPr>
      <t xml:space="preserve">
</t>
    </r>
    <r>
      <rPr>
        <sz val="10"/>
        <color theme="3"/>
        <rFont val="Calibri"/>
        <family val="2"/>
        <scheme val="minor"/>
      </rPr>
      <t xml:space="preserve">the $3,470,330 total value of payments in the </t>
    </r>
    <r>
      <rPr>
        <b/>
        <i/>
        <sz val="10"/>
        <color theme="3"/>
        <rFont val="Calibri"/>
        <family val="2"/>
        <scheme val="minor"/>
      </rPr>
      <t xml:space="preserve">'Payment amount' </t>
    </r>
    <r>
      <rPr>
        <sz val="10"/>
        <color theme="3"/>
        <rFont val="Calibri"/>
        <family val="2"/>
        <scheme val="minor"/>
      </rPr>
      <t xml:space="preserve">column in the table at </t>
    </r>
    <r>
      <rPr>
        <b/>
        <sz val="10"/>
        <color theme="3"/>
        <rFont val="Calibri"/>
        <family val="2"/>
        <scheme val="minor"/>
      </rPr>
      <t>Final TCP Dataset</t>
    </r>
    <r>
      <rPr>
        <sz val="10"/>
        <color theme="3"/>
        <rFont val="Calibri"/>
        <family val="2"/>
        <scheme val="minor"/>
      </rPr>
      <t xml:space="preserve"> 
</t>
    </r>
    <r>
      <rPr>
        <sz val="4"/>
        <color theme="3"/>
        <rFont val="Calibri"/>
        <family val="2"/>
        <scheme val="minor"/>
      </rPr>
      <t xml:space="preserve">
</t>
    </r>
    <r>
      <rPr>
        <sz val="10"/>
        <color theme="3"/>
        <rFont val="Calibri"/>
        <family val="2"/>
        <scheme val="minor"/>
      </rPr>
      <t>multiplied by 100.</t>
    </r>
  </si>
  <si>
    <t>=  (  SUM ( SBTCPDataset_Step5 [Payment amount] )
        /
       SUM(TCPDataset_Final [Payment amount] )
   )
 *100</t>
  </si>
  <si>
    <r>
      <rPr>
        <sz val="9"/>
        <color theme="0"/>
        <rFont val="Calibri"/>
        <family val="2"/>
        <scheme val="minor"/>
      </rPr>
      <t xml:space="preserve">1
1
1
1
1
1
</t>
    </r>
    <r>
      <rPr>
        <sz val="10"/>
        <color theme="0"/>
        <rFont val="Calibri"/>
        <family val="2"/>
        <scheme val="minor"/>
      </rPr>
      <t>1
1
1
1
1
1
1
1
1</t>
    </r>
  </si>
  <si>
    <t>Percentage of Peppol enabled small business procurement</t>
  </si>
  <si>
    <r>
      <t xml:space="preserve">This is the number of payments in the Final SBTCP Dataset that were 'Peppol eInvoice enabled' as a percentage of the total number of payments in the Final SBTCP Dataset
</t>
    </r>
    <r>
      <rPr>
        <sz val="4"/>
        <color theme="3"/>
        <rFont val="Calibri"/>
        <family val="2"/>
        <scheme val="minor"/>
      </rPr>
      <t xml:space="preserve">
</t>
    </r>
    <r>
      <rPr>
        <sz val="10"/>
        <color theme="3"/>
        <rFont val="Calibri"/>
        <family val="2"/>
        <scheme val="minor"/>
      </rPr>
      <t xml:space="preserve">In this case, as outlined in the 'Suppliers &amp; Internal Policies' tab, only AusCoSub 1 and AusCoSub 2 were set up to receive eInvoices via the Peppol eInvoice network during the Relevant Reporting Period. The other entities in the WE Group are not connected to the  network. 
</t>
    </r>
    <r>
      <rPr>
        <sz val="4"/>
        <color theme="3"/>
        <rFont val="Calibri"/>
        <family val="2"/>
        <scheme val="minor"/>
      </rPr>
      <t xml:space="preserve">
</t>
    </r>
    <r>
      <rPr>
        <sz val="10"/>
        <color theme="3"/>
        <rFont val="Calibri"/>
        <family val="2"/>
        <scheme val="minor"/>
      </rPr>
      <t xml:space="preserve">Accordingly, the 74.19% reflected in the reporting field has been calculated as follows:
</t>
    </r>
    <r>
      <rPr>
        <sz val="2"/>
        <color theme="3"/>
        <rFont val="Calibri"/>
        <family val="2"/>
        <scheme val="minor"/>
      </rPr>
      <t xml:space="preserve">
</t>
    </r>
    <r>
      <rPr>
        <sz val="10"/>
        <color theme="3"/>
        <rFont val="Calibri"/>
        <family val="2"/>
        <scheme val="minor"/>
      </rPr>
      <t xml:space="preserve">the 46 payments in the </t>
    </r>
    <r>
      <rPr>
        <b/>
        <sz val="10"/>
        <color theme="3"/>
        <rFont val="Calibri"/>
        <family val="2"/>
        <scheme val="minor"/>
      </rPr>
      <t>Final SBTCP Dataset</t>
    </r>
    <r>
      <rPr>
        <sz val="10"/>
        <color theme="3"/>
        <rFont val="Calibri"/>
        <family val="2"/>
        <scheme val="minor"/>
      </rPr>
      <t xml:space="preserve"> that were marked "Yes" in the '</t>
    </r>
    <r>
      <rPr>
        <b/>
        <i/>
        <sz val="10"/>
        <color theme="3"/>
        <rFont val="Calibri"/>
        <family val="2"/>
        <scheme val="minor"/>
      </rPr>
      <t>Peppol eInvoice enabled</t>
    </r>
    <r>
      <rPr>
        <sz val="10"/>
        <color theme="3"/>
        <rFont val="Calibri"/>
        <family val="2"/>
        <scheme val="minor"/>
      </rPr>
      <t xml:space="preserve">' column (all relating to             AusSubCo 1 and AusSubCo 2)
</t>
    </r>
    <r>
      <rPr>
        <sz val="2"/>
        <color theme="3"/>
        <rFont val="Calibri"/>
        <family val="2"/>
        <scheme val="minor"/>
      </rPr>
      <t xml:space="preserve">
</t>
    </r>
    <r>
      <rPr>
        <sz val="10"/>
        <color theme="3"/>
        <rFont val="Calibri"/>
        <family val="2"/>
        <scheme val="minor"/>
      </rPr>
      <t xml:space="preserve">divided by
</t>
    </r>
    <r>
      <rPr>
        <sz val="2"/>
        <color theme="3"/>
        <rFont val="Calibri"/>
        <family val="2"/>
        <scheme val="minor"/>
      </rPr>
      <t xml:space="preserve">
</t>
    </r>
    <r>
      <rPr>
        <sz val="10"/>
        <color theme="3"/>
        <rFont val="Calibri"/>
        <family val="2"/>
        <scheme val="minor"/>
      </rPr>
      <t xml:space="preserve">the total of 62 payments in the </t>
    </r>
    <r>
      <rPr>
        <b/>
        <sz val="10"/>
        <color theme="3"/>
        <rFont val="Calibri"/>
        <family val="2"/>
        <scheme val="minor"/>
      </rPr>
      <t>Final SBTCP Dataset</t>
    </r>
    <r>
      <rPr>
        <sz val="10"/>
        <color theme="3"/>
        <rFont val="Calibri"/>
        <family val="2"/>
        <scheme val="minor"/>
      </rPr>
      <t xml:space="preserve">
</t>
    </r>
    <r>
      <rPr>
        <sz val="2"/>
        <color theme="3"/>
        <rFont val="Calibri"/>
        <family val="2"/>
        <scheme val="minor"/>
      </rPr>
      <t xml:space="preserve">
</t>
    </r>
    <r>
      <rPr>
        <sz val="10"/>
        <color theme="3"/>
        <rFont val="Calibri"/>
        <family val="2"/>
        <scheme val="minor"/>
      </rPr>
      <t>multiplied by 100.</t>
    </r>
  </si>
  <si>
    <t>=  (  COUNTIF ( SBTCPDataset_Final [Peppol eInvoice enabled],  "Yes"  )
        /
       COUNT ( SBTCPDataset_Final [Payment amount] )
   )
 *100</t>
  </si>
  <si>
    <t>1
1
1
1
1
1
1
1
1
1
1
1</t>
  </si>
  <si>
    <t>Report comments</t>
  </si>
  <si>
    <r>
      <t xml:space="preserve">Reverse factoring arrangements are offered to all suppliers but usually make up a small portion of supply chain financing. 
</t>
    </r>
    <r>
      <rPr>
        <b/>
        <sz val="4"/>
        <color theme="3"/>
        <rFont val="Calibri"/>
        <family val="2"/>
      </rPr>
      <t xml:space="preserve">
</t>
    </r>
    <r>
      <rPr>
        <b/>
        <sz val="11"/>
        <color theme="3"/>
        <rFont val="Calibri"/>
        <family val="2"/>
      </rPr>
      <t>During the reporting period, all supply chain financing arrangements related to settlement discounts.</t>
    </r>
  </si>
  <si>
    <r>
      <t xml:space="preserve">If applicable, entities can use this field to explain and provide context for its payment times and practices. Entities </t>
    </r>
    <r>
      <rPr>
        <b/>
        <u/>
        <sz val="10"/>
        <color theme="3"/>
        <rFont val="Calibri"/>
        <family val="2"/>
        <scheme val="minor"/>
      </rPr>
      <t>must</t>
    </r>
    <r>
      <rPr>
        <u/>
        <sz val="10"/>
        <color theme="3"/>
        <rFont val="Calibri"/>
        <family val="2"/>
        <scheme val="minor"/>
      </rPr>
      <t xml:space="preserve"> </t>
    </r>
    <r>
      <rPr>
        <sz val="10"/>
        <color theme="3"/>
        <rFont val="Calibri"/>
        <family val="2"/>
        <scheme val="minor"/>
      </rPr>
      <t xml:space="preserve">provide reasonable additional information relating to any of the following: 
• Material events that affected payment times and practices. 
• Material changes to financial reporting practices or methods. 
• Identification of controlled entities for which payment data was excluded due to data inaccessibility, explaining why the information was not accessible.  
• Any other details without which the report is likely to be misleading in a material respect. 
</t>
    </r>
    <r>
      <rPr>
        <sz val="4"/>
        <color theme="3"/>
        <rFont val="Calibri"/>
        <family val="2"/>
        <scheme val="minor"/>
      </rPr>
      <t xml:space="preserve">
</t>
    </r>
    <r>
      <rPr>
        <sz val="10"/>
        <color theme="3"/>
        <rFont val="Calibri"/>
        <family val="2"/>
        <scheme val="minor"/>
      </rPr>
      <t xml:space="preserve">In this case, because the reporting entity answered 'Yes' to the question about Supply Chain Financing under the </t>
    </r>
    <r>
      <rPr>
        <i/>
        <sz val="10"/>
        <color theme="3"/>
        <rFont val="Calibri"/>
        <family val="2"/>
        <scheme val="minor"/>
      </rPr>
      <t>Payment Practices</t>
    </r>
    <r>
      <rPr>
        <sz val="10"/>
        <color theme="3"/>
        <rFont val="Calibri"/>
        <family val="2"/>
        <scheme val="minor"/>
      </rPr>
      <t xml:space="preserve"> section of the report, relevant comments in relation to that matter have been included in this field.
</t>
    </r>
  </si>
  <si>
    <t xml:space="preserve">Declaration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</si>
</sst>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quot;$&quot;#,##0.00"/>
    <numFmt numFmtId="165" formatCode="dd/mm/yyyy"/>
  </numFmts>
  <fonts count="135"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color rgb="FF141414"/>
      <name val="Calibri"/>
      <family val="2"/>
      <scheme val="minor"/>
    </font>
    <font>
      <sz val="11"/>
      <name val="Calibri"/>
      <family val="2"/>
      <scheme val="minor"/>
    </font>
    <font>
      <sz val="11"/>
      <color theme="0"/>
      <name val="Calibri"/>
      <family val="2"/>
      <scheme val="minor"/>
    </font>
    <font>
      <sz val="8"/>
      <name val="Calibri"/>
      <family val="2"/>
      <scheme val="minor"/>
    </font>
    <font>
      <u/>
      <sz val="11"/>
      <color theme="1"/>
      <name val="Calibri"/>
      <family val="2"/>
      <scheme val="minor"/>
    </font>
    <font>
      <b/>
      <u/>
      <sz val="16"/>
      <color theme="0"/>
      <name val="Calibri"/>
      <family val="2"/>
    </font>
    <font>
      <b/>
      <sz val="14"/>
      <color theme="0"/>
      <name val="Calibri"/>
      <family val="2"/>
      <scheme val="minor"/>
    </font>
    <font>
      <b/>
      <sz val="12"/>
      <color theme="1"/>
      <name val="Calibri"/>
      <family val="2"/>
      <scheme val="minor"/>
    </font>
    <font>
      <sz val="10"/>
      <color theme="1"/>
      <name val="Calibri"/>
      <family val="2"/>
      <scheme val="minor"/>
    </font>
    <font>
      <sz val="11"/>
      <color rgb="FFFF0000"/>
      <name val="Calibri"/>
      <family val="2"/>
      <scheme val="minor"/>
    </font>
    <font>
      <sz val="11"/>
      <color theme="1"/>
      <name val="Calibri"/>
      <family val="2"/>
      <scheme val="minor"/>
    </font>
    <font>
      <i/>
      <sz val="9"/>
      <color theme="1"/>
      <name val="Calibri"/>
      <family val="2"/>
      <scheme val="minor"/>
    </font>
    <font>
      <b/>
      <i/>
      <sz val="9"/>
      <color theme="1"/>
      <name val="Calibri"/>
      <family val="2"/>
      <scheme val="minor"/>
    </font>
    <font>
      <sz val="9"/>
      <color theme="1"/>
      <name val="Calibri"/>
      <family val="2"/>
      <scheme val="minor"/>
    </font>
    <font>
      <b/>
      <sz val="9"/>
      <color theme="1"/>
      <name val="Calibri"/>
      <family val="2"/>
      <scheme val="minor"/>
    </font>
    <font>
      <b/>
      <sz val="20"/>
      <color theme="4"/>
      <name val="Calibri"/>
      <family val="2"/>
    </font>
    <font>
      <b/>
      <sz val="16"/>
      <color theme="0"/>
      <name val="Calibri"/>
      <family val="2"/>
    </font>
    <font>
      <b/>
      <sz val="16"/>
      <color theme="1"/>
      <name val="Calibri"/>
      <family val="2"/>
    </font>
    <font>
      <b/>
      <u/>
      <sz val="11"/>
      <color theme="1"/>
      <name val="Calibri"/>
      <family val="2"/>
      <scheme val="minor"/>
    </font>
    <font>
      <i/>
      <sz val="12"/>
      <color theme="1"/>
      <name val="Calibri"/>
      <family val="2"/>
    </font>
    <font>
      <sz val="11"/>
      <color theme="0"/>
      <name val="Calibri"/>
      <family val="2"/>
    </font>
    <font>
      <sz val="2"/>
      <color theme="0"/>
      <name val="Calibri"/>
      <family val="2"/>
      <scheme val="minor"/>
    </font>
    <font>
      <sz val="11"/>
      <color theme="3"/>
      <name val="Calibri"/>
      <family val="2"/>
      <scheme val="minor"/>
    </font>
    <font>
      <b/>
      <sz val="28"/>
      <color theme="4"/>
      <name val="Calibri"/>
      <family val="2"/>
    </font>
    <font>
      <b/>
      <sz val="20"/>
      <color rgb="FF9230E3"/>
      <name val="Calibri"/>
      <family val="2"/>
    </font>
    <font>
      <sz val="11"/>
      <color theme="1"/>
      <name val="Calibri"/>
      <family val="2"/>
    </font>
    <font>
      <u/>
      <sz val="11"/>
      <color theme="1"/>
      <name val="Calibri"/>
      <family val="2"/>
    </font>
    <font>
      <b/>
      <sz val="11"/>
      <color theme="1"/>
      <name val="Calibri"/>
      <family val="2"/>
    </font>
    <font>
      <sz val="11"/>
      <name val="Calibri"/>
      <family val="2"/>
      <scheme val="major"/>
    </font>
    <font>
      <i/>
      <sz val="11"/>
      <name val="Calibri"/>
      <family val="2"/>
      <scheme val="major"/>
    </font>
    <font>
      <b/>
      <sz val="13"/>
      <color theme="0"/>
      <name val="Calibri"/>
      <family val="2"/>
      <scheme val="major"/>
    </font>
    <font>
      <b/>
      <sz val="28"/>
      <color theme="4"/>
      <name val="Calibri"/>
      <family val="2"/>
      <scheme val="minor"/>
    </font>
    <font>
      <sz val="1"/>
      <color theme="1"/>
      <name val="Calibri"/>
      <family val="2"/>
      <scheme val="minor"/>
    </font>
    <font>
      <b/>
      <sz val="1"/>
      <color theme="0"/>
      <name val="Calibri"/>
      <family val="2"/>
      <scheme val="minor"/>
    </font>
    <font>
      <sz val="16"/>
      <color theme="1"/>
      <name val="Calibri"/>
      <family val="2"/>
      <scheme val="minor"/>
    </font>
    <font>
      <sz val="10"/>
      <color rgb="FF2C384A"/>
      <name val="Calibri"/>
      <family val="2"/>
      <scheme val="minor"/>
    </font>
    <font>
      <sz val="4"/>
      <color theme="1"/>
      <name val="Calibri"/>
      <family val="2"/>
      <scheme val="minor"/>
    </font>
    <font>
      <b/>
      <sz val="12"/>
      <color theme="3"/>
      <name val="Calibri"/>
      <family val="2"/>
      <scheme val="major"/>
    </font>
    <font>
      <sz val="25"/>
      <color theme="1"/>
      <name val="Calibri"/>
      <family val="2"/>
      <scheme val="minor"/>
    </font>
    <font>
      <b/>
      <sz val="14"/>
      <color theme="1"/>
      <name val="Calibri"/>
      <family val="2"/>
      <scheme val="minor"/>
    </font>
    <font>
      <sz val="16"/>
      <color theme="0"/>
      <name val="Calibri"/>
      <family val="2"/>
      <scheme val="minor"/>
    </font>
    <font>
      <sz val="10"/>
      <color rgb="FF000000"/>
      <name val="Calibri"/>
      <family val="2"/>
    </font>
    <font>
      <b/>
      <sz val="11"/>
      <color rgb="FF000000"/>
      <name val="Calibri"/>
      <family val="2"/>
    </font>
    <font>
      <sz val="14"/>
      <color theme="1"/>
      <name val="Calibri"/>
      <family val="2"/>
      <scheme val="minor"/>
    </font>
    <font>
      <sz val="10"/>
      <color theme="0"/>
      <name val="Calibri"/>
      <family val="2"/>
      <scheme val="minor"/>
    </font>
    <font>
      <sz val="9"/>
      <color theme="0"/>
      <name val="Calibri"/>
      <family val="2"/>
      <scheme val="minor"/>
    </font>
    <font>
      <sz val="9.5"/>
      <color theme="1"/>
      <name val="Calibri"/>
      <family val="2"/>
      <scheme val="minor"/>
    </font>
    <font>
      <sz val="9.5"/>
      <color theme="0"/>
      <name val="Calibri"/>
      <family val="2"/>
      <scheme val="minor"/>
    </font>
    <font>
      <sz val="13"/>
      <color theme="0"/>
      <name val="Calibri"/>
      <family val="2"/>
      <scheme val="minor"/>
    </font>
    <font>
      <sz val="12"/>
      <color theme="0"/>
      <name val="Calibri"/>
      <family val="2"/>
      <scheme val="minor"/>
    </font>
    <font>
      <sz val="14"/>
      <color theme="0"/>
      <name val="Calibri"/>
      <family val="2"/>
      <scheme val="minor"/>
    </font>
    <font>
      <b/>
      <sz val="1"/>
      <color rgb="FF000000"/>
      <name val="Calibri"/>
      <family val="2"/>
    </font>
    <font>
      <sz val="20"/>
      <color theme="0"/>
      <name val="Calibri"/>
      <family val="2"/>
      <scheme val="minor"/>
    </font>
    <font>
      <sz val="15"/>
      <color theme="0"/>
      <name val="Calibri"/>
      <family val="2"/>
      <scheme val="minor"/>
    </font>
    <font>
      <b/>
      <sz val="10"/>
      <color theme="1"/>
      <name val="Calibri"/>
      <family val="2"/>
      <scheme val="minor"/>
    </font>
    <font>
      <i/>
      <sz val="10"/>
      <color theme="1"/>
      <name val="Calibri"/>
      <family val="2"/>
      <scheme val="minor"/>
    </font>
    <font>
      <b/>
      <sz val="11"/>
      <name val="Calibri"/>
      <family val="2"/>
      <scheme val="major"/>
    </font>
    <font>
      <b/>
      <i/>
      <sz val="10"/>
      <color theme="1"/>
      <name val="Calibri"/>
      <family val="2"/>
      <scheme val="minor"/>
    </font>
    <font>
      <u/>
      <sz val="10"/>
      <color theme="1"/>
      <name val="Calibri"/>
      <family val="2"/>
      <scheme val="minor"/>
    </font>
    <font>
      <b/>
      <sz val="12"/>
      <color theme="0"/>
      <name val="Calibri"/>
      <family val="2"/>
      <scheme val="minor"/>
    </font>
    <font>
      <sz val="9"/>
      <color theme="3"/>
      <name val="Calibri"/>
      <family val="2"/>
      <scheme val="minor"/>
    </font>
    <font>
      <sz val="24"/>
      <color theme="0"/>
      <name val="Calibri"/>
      <family val="2"/>
      <scheme val="minor"/>
    </font>
    <font>
      <u/>
      <sz val="11"/>
      <color theme="10"/>
      <name val="Calibri"/>
      <family val="2"/>
      <scheme val="minor"/>
    </font>
    <font>
      <b/>
      <sz val="4"/>
      <color theme="0"/>
      <name val="Calibri"/>
      <family val="2"/>
      <scheme val="minor"/>
    </font>
    <font>
      <sz val="14"/>
      <color theme="0"/>
      <name val="Calibri"/>
      <family val="2"/>
      <scheme val="major"/>
    </font>
    <font>
      <sz val="11"/>
      <color theme="0"/>
      <name val="Calibri"/>
      <family val="2"/>
      <scheme val="major"/>
    </font>
    <font>
      <sz val="12"/>
      <color theme="0"/>
      <name val="Calibri"/>
      <family val="2"/>
      <scheme val="major"/>
    </font>
    <font>
      <sz val="10"/>
      <color theme="0"/>
      <name val="Calibri"/>
      <family val="2"/>
      <scheme val="major"/>
    </font>
    <font>
      <b/>
      <sz val="16"/>
      <name val="Calibri"/>
      <family val="2"/>
      <scheme val="minor"/>
    </font>
    <font>
      <b/>
      <sz val="11"/>
      <color theme="5"/>
      <name val="Calibri"/>
      <family val="2"/>
      <scheme val="minor"/>
    </font>
    <font>
      <b/>
      <sz val="2"/>
      <color theme="5"/>
      <name val="Calibri"/>
      <family val="2"/>
      <scheme val="minor"/>
    </font>
    <font>
      <b/>
      <sz val="11"/>
      <color rgb="FFE3E4E5"/>
      <name val="Calibri"/>
      <family val="2"/>
      <scheme val="minor"/>
    </font>
    <font>
      <b/>
      <sz val="20"/>
      <color rgb="FFE3E4E5"/>
      <name val="Calibri"/>
      <family val="2"/>
      <scheme val="minor"/>
    </font>
    <font>
      <b/>
      <sz val="2"/>
      <color rgb="FFE3E4E5"/>
      <name val="Calibri"/>
      <family val="2"/>
      <scheme val="minor"/>
    </font>
    <font>
      <b/>
      <sz val="11"/>
      <color theme="7" tint="0.89999084444715716"/>
      <name val="Calibri"/>
      <family val="2"/>
      <scheme val="minor"/>
    </font>
    <font>
      <sz val="11"/>
      <name val="Calibri"/>
      <family val="2"/>
    </font>
    <font>
      <sz val="16"/>
      <color theme="3"/>
      <name val="Calibri"/>
      <family val="2"/>
      <scheme val="minor"/>
    </font>
    <font>
      <sz val="10"/>
      <color theme="3"/>
      <name val="Calibri"/>
      <family val="2"/>
      <scheme val="minor"/>
    </font>
    <font>
      <i/>
      <sz val="10"/>
      <color theme="3"/>
      <name val="Calibri"/>
      <family val="2"/>
    </font>
    <font>
      <i/>
      <sz val="10"/>
      <color theme="3"/>
      <name val="Calibri"/>
      <family val="2"/>
      <scheme val="minor"/>
    </font>
    <font>
      <i/>
      <sz val="9"/>
      <color theme="3"/>
      <name val="Calibri"/>
      <family val="2"/>
      <scheme val="minor"/>
    </font>
    <font>
      <sz val="8"/>
      <color theme="3"/>
      <name val="Calibri"/>
      <family val="2"/>
      <scheme val="minor"/>
    </font>
    <font>
      <b/>
      <sz val="12"/>
      <color theme="4"/>
      <name val="Calibri"/>
      <family val="2"/>
      <scheme val="minor"/>
    </font>
    <font>
      <i/>
      <sz val="12"/>
      <color theme="3"/>
      <name val="Calibri"/>
      <family val="2"/>
      <scheme val="minor"/>
    </font>
    <font>
      <b/>
      <sz val="12"/>
      <color theme="7"/>
      <name val="Calibri"/>
      <family val="2"/>
    </font>
    <font>
      <b/>
      <i/>
      <sz val="3"/>
      <color theme="3"/>
      <name val="Calibri"/>
      <family val="2"/>
    </font>
    <font>
      <sz val="3"/>
      <color theme="1"/>
      <name val="Calibri"/>
      <family val="2"/>
      <scheme val="minor"/>
    </font>
    <font>
      <sz val="3"/>
      <color theme="0"/>
      <name val="Calibri"/>
      <family val="2"/>
      <scheme val="minor"/>
    </font>
    <font>
      <b/>
      <sz val="24"/>
      <color rgb="FF9230E3"/>
      <name val="Calibri"/>
      <family val="2"/>
    </font>
    <font>
      <i/>
      <sz val="12"/>
      <color theme="0"/>
      <name val="Calibri"/>
      <family val="2"/>
      <scheme val="minor"/>
    </font>
    <font>
      <sz val="9"/>
      <color theme="1"/>
      <name val="Symbol"/>
      <family val="1"/>
      <charset val="2"/>
    </font>
    <font>
      <sz val="10"/>
      <color rgb="FFFAF5FF"/>
      <name val="Calibri"/>
      <family val="2"/>
      <scheme val="minor"/>
    </font>
    <font>
      <sz val="4"/>
      <color theme="0"/>
      <name val="Calibri"/>
      <family val="2"/>
      <scheme val="major"/>
    </font>
    <font>
      <sz val="4"/>
      <name val="Calibri"/>
      <family val="2"/>
      <scheme val="major"/>
    </font>
    <font>
      <b/>
      <sz val="4"/>
      <name val="Calibri"/>
      <family val="2"/>
      <scheme val="major"/>
    </font>
    <font>
      <b/>
      <sz val="10"/>
      <color rgb="FFA396AD"/>
      <name val="Calibri"/>
      <family val="2"/>
      <scheme val="minor"/>
    </font>
    <font>
      <b/>
      <sz val="14"/>
      <color rgb="FFA396AD"/>
      <name val="Calibri"/>
      <family val="2"/>
      <scheme val="minor"/>
    </font>
    <font>
      <sz val="18"/>
      <color theme="0"/>
      <name val="Calibri"/>
      <family val="2"/>
      <scheme val="minor"/>
    </font>
    <font>
      <b/>
      <u/>
      <sz val="11"/>
      <name val="Calibri"/>
      <family val="2"/>
      <scheme val="minor"/>
    </font>
    <font>
      <u/>
      <sz val="11"/>
      <name val="Calibri"/>
      <family val="2"/>
      <scheme val="minor"/>
    </font>
    <font>
      <sz val="10"/>
      <color theme="1" tint="0.14999847407452621"/>
      <name val="Aptos"/>
      <family val="2"/>
    </font>
    <font>
      <b/>
      <i/>
      <sz val="12"/>
      <color theme="0"/>
      <name val="Calibri"/>
      <family val="2"/>
      <scheme val="minor"/>
    </font>
    <font>
      <sz val="11"/>
      <color theme="3"/>
      <name val="Calibri"/>
      <family val="2"/>
    </font>
    <font>
      <sz val="16"/>
      <color theme="3"/>
      <name val="Calibri"/>
      <family val="2"/>
    </font>
    <font>
      <i/>
      <sz val="11"/>
      <color theme="3"/>
      <name val="Calibri"/>
      <family val="2"/>
    </font>
    <font>
      <sz val="4"/>
      <color theme="3"/>
      <name val="Calibri"/>
      <family val="2"/>
      <scheme val="minor"/>
    </font>
    <font>
      <i/>
      <u/>
      <sz val="10"/>
      <color theme="3"/>
      <name val="Calibri"/>
      <family val="2"/>
      <scheme val="minor"/>
    </font>
    <font>
      <b/>
      <sz val="10"/>
      <color theme="3"/>
      <name val="Calibri"/>
      <family val="2"/>
      <scheme val="minor"/>
    </font>
    <font>
      <sz val="1"/>
      <color theme="3"/>
      <name val="Calibri"/>
      <family val="2"/>
      <scheme val="minor"/>
    </font>
    <font>
      <b/>
      <i/>
      <sz val="10"/>
      <color theme="3"/>
      <name val="Calibri"/>
      <family val="2"/>
      <scheme val="minor"/>
    </font>
    <font>
      <sz val="2"/>
      <color theme="3"/>
      <name val="Calibri"/>
      <family val="2"/>
      <scheme val="minor"/>
    </font>
    <font>
      <b/>
      <i/>
      <sz val="2"/>
      <color theme="3"/>
      <name val="Calibri"/>
      <family val="2"/>
      <scheme val="minor"/>
    </font>
    <font>
      <u/>
      <sz val="10"/>
      <color theme="3"/>
      <name val="Calibri"/>
      <family val="2"/>
      <scheme val="minor"/>
    </font>
    <font>
      <b/>
      <u/>
      <sz val="10"/>
      <color theme="3"/>
      <name val="Calibri"/>
      <family val="2"/>
      <scheme val="minor"/>
    </font>
    <font>
      <b/>
      <sz val="10"/>
      <color theme="0"/>
      <name val="Calibri"/>
      <family val="2"/>
    </font>
    <font>
      <sz val="28"/>
      <color theme="0"/>
      <name val="Calibri"/>
      <family val="2"/>
      <scheme val="minor"/>
    </font>
    <font>
      <sz val="27"/>
      <color theme="0"/>
      <name val="Calibri"/>
      <family val="2"/>
      <scheme val="minor"/>
    </font>
    <font>
      <sz val="26"/>
      <color theme="0"/>
      <name val="Calibri"/>
      <family val="2"/>
      <scheme val="minor"/>
    </font>
    <font>
      <sz val="33"/>
      <color theme="0"/>
      <name val="Calibri"/>
      <family val="2"/>
      <scheme val="minor"/>
    </font>
    <font>
      <b/>
      <i/>
      <sz val="12"/>
      <color theme="1"/>
      <name val="Calibri"/>
      <family val="2"/>
      <scheme val="minor"/>
    </font>
    <font>
      <u/>
      <sz val="11"/>
      <color rgb="FFC00000"/>
      <name val="Calibri"/>
      <family val="2"/>
    </font>
    <font>
      <b/>
      <u/>
      <sz val="11"/>
      <color theme="9" tint="-0.249977111117893"/>
      <name val="Calibri"/>
      <family val="2"/>
      <scheme val="minor"/>
    </font>
    <font>
      <b/>
      <sz val="12"/>
      <color rgb="FFFFFFFF"/>
      <name val="Calibri"/>
      <family val="2"/>
      <scheme val="major"/>
    </font>
    <font>
      <b/>
      <u/>
      <sz val="11"/>
      <color rgb="FF0070C0"/>
      <name val="Calibri"/>
      <family val="2"/>
      <scheme val="minor"/>
    </font>
    <font>
      <sz val="16"/>
      <color rgb="FFFFFFFF"/>
      <name val="Calibri"/>
      <family val="2"/>
      <scheme val="minor"/>
    </font>
    <font>
      <sz val="22"/>
      <color theme="0"/>
      <name val="Calibri"/>
      <family val="2"/>
      <scheme val="minor"/>
    </font>
    <font>
      <sz val="8"/>
      <color theme="1"/>
      <name val="Calibri"/>
      <family val="2"/>
      <scheme val="minor"/>
    </font>
    <font>
      <b/>
      <sz val="11"/>
      <color theme="3"/>
      <name val="Calibri"/>
      <family val="2"/>
    </font>
    <font>
      <b/>
      <sz val="12"/>
      <color theme="3"/>
      <name val="Calibri"/>
      <family val="2"/>
    </font>
    <font>
      <b/>
      <i/>
      <sz val="12"/>
      <color theme="3"/>
      <name val="Calibri"/>
      <family val="2"/>
    </font>
    <font>
      <b/>
      <sz val="4"/>
      <color theme="3"/>
      <name val="Calibri"/>
      <family val="2"/>
    </font>
  </fonts>
  <fills count="39">
    <fill>
      <patternFill patternType="none"/>
    </fill>
    <fill>
      <patternFill patternType="gray125"/>
    </fill>
    <fill>
      <patternFill patternType="solid">
        <fgColor theme="5"/>
        <bgColor indexed="64"/>
      </patternFill>
    </fill>
    <fill>
      <patternFill patternType="solid">
        <fgColor rgb="FFC6E2E2"/>
        <bgColor indexed="64"/>
      </patternFill>
    </fill>
    <fill>
      <patternFill patternType="solid">
        <fgColor theme="6"/>
        <bgColor indexed="64"/>
      </patternFill>
    </fill>
    <fill>
      <patternFill patternType="solid">
        <fgColor theme="4"/>
        <bgColor indexed="64"/>
      </patternFill>
    </fill>
    <fill>
      <patternFill patternType="solid">
        <fgColor theme="0"/>
        <bgColor indexed="64"/>
      </patternFill>
    </fill>
    <fill>
      <patternFill patternType="solid">
        <fgColor theme="7"/>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EBF1F1"/>
        <bgColor indexed="64"/>
      </patternFill>
    </fill>
    <fill>
      <patternFill patternType="solid">
        <fgColor theme="7" tint="9.9978637043366805E-2"/>
        <bgColor indexed="64"/>
      </patternFill>
    </fill>
    <fill>
      <patternFill patternType="solid">
        <fgColor rgb="FF016361"/>
        <bgColor indexed="64"/>
      </patternFill>
    </fill>
    <fill>
      <patternFill patternType="solid">
        <fgColor rgb="FFE3E4E5"/>
        <bgColor indexed="64"/>
      </patternFill>
    </fill>
    <fill>
      <patternFill patternType="solid">
        <fgColor theme="0"/>
        <bgColor theme="4"/>
      </patternFill>
    </fill>
    <fill>
      <patternFill patternType="solid">
        <fgColor theme="5" tint="-0.249977111117893"/>
        <bgColor theme="4"/>
      </patternFill>
    </fill>
    <fill>
      <patternFill patternType="solid">
        <fgColor theme="3"/>
        <bgColor theme="4"/>
      </patternFill>
    </fill>
    <fill>
      <patternFill patternType="solid">
        <fgColor rgb="FFFEE2F3"/>
        <bgColor indexed="64"/>
      </patternFill>
    </fill>
    <fill>
      <patternFill patternType="solid">
        <fgColor rgb="FFFEE2F3"/>
        <bgColor theme="0" tint="-0.14999847407452621"/>
      </patternFill>
    </fill>
    <fill>
      <patternFill patternType="solid">
        <fgColor rgb="FFFEE6D0"/>
        <bgColor indexed="64"/>
      </patternFill>
    </fill>
    <fill>
      <patternFill patternType="solid">
        <fgColor rgb="FFFEE6D0"/>
        <bgColor theme="0" tint="-0.14999847407452621"/>
      </patternFill>
    </fill>
    <fill>
      <patternFill patternType="solid">
        <fgColor rgb="FFE9FFFE"/>
        <bgColor indexed="64"/>
      </patternFill>
    </fill>
    <fill>
      <patternFill patternType="solid">
        <fgColor rgb="FFFEE5E2"/>
        <bgColor indexed="64"/>
      </patternFill>
    </fill>
    <fill>
      <patternFill patternType="solid">
        <fgColor rgb="FFFEE5E2"/>
        <bgColor theme="0" tint="-0.14999847407452621"/>
      </patternFill>
    </fill>
    <fill>
      <patternFill patternType="solid">
        <fgColor theme="8"/>
        <bgColor theme="0" tint="-0.14999847407452621"/>
      </patternFill>
    </fill>
    <fill>
      <patternFill patternType="solid">
        <fgColor rgb="FFFDFAC5"/>
        <bgColor theme="0" tint="-0.14999847407452621"/>
      </patternFill>
    </fill>
    <fill>
      <patternFill patternType="solid">
        <fgColor rgb="FFFDFAC5"/>
        <bgColor indexed="64"/>
      </patternFill>
    </fill>
    <fill>
      <patternFill patternType="solid">
        <fgColor theme="8"/>
        <bgColor indexed="64"/>
      </patternFill>
    </fill>
    <fill>
      <patternFill patternType="solid">
        <fgColor rgb="FFEAF2F2"/>
        <bgColor indexed="64"/>
      </patternFill>
    </fill>
    <fill>
      <patternFill patternType="solid">
        <fgColor rgb="FFEAF2F2"/>
        <bgColor theme="0" tint="-0.14999847407452621"/>
      </patternFill>
    </fill>
    <fill>
      <patternFill patternType="solid">
        <fgColor theme="2"/>
        <bgColor indexed="64"/>
      </patternFill>
    </fill>
    <fill>
      <patternFill patternType="solid">
        <fgColor rgb="FFFAF5FF"/>
        <bgColor indexed="64"/>
      </patternFill>
    </fill>
    <fill>
      <patternFill patternType="solid">
        <fgColor theme="7" tint="0.89999084444715716"/>
        <bgColor indexed="64"/>
      </patternFill>
    </fill>
    <fill>
      <patternFill patternType="solid">
        <fgColor rgb="FFF2F4F4"/>
        <bgColor indexed="64"/>
      </patternFill>
    </fill>
    <fill>
      <patternFill patternType="solid">
        <fgColor theme="9" tint="-0.249977111117893"/>
        <bgColor indexed="64"/>
      </patternFill>
    </fill>
    <fill>
      <patternFill patternType="solid">
        <fgColor rgb="FFEFF3F3"/>
        <bgColor indexed="64"/>
      </patternFill>
    </fill>
    <fill>
      <patternFill patternType="solid">
        <fgColor rgb="FFE6E6E6"/>
        <bgColor indexed="64"/>
      </patternFill>
    </fill>
    <fill>
      <patternFill patternType="solid">
        <fgColor rgb="FFA04BE7"/>
        <bgColor indexed="64"/>
      </patternFill>
    </fill>
  </fills>
  <borders count="117">
    <border>
      <left/>
      <right/>
      <top/>
      <bottom/>
      <diagonal/>
    </border>
    <border>
      <left style="thin">
        <color indexed="64"/>
      </left>
      <right style="thin">
        <color indexed="64"/>
      </right>
      <top/>
      <bottom style="thin">
        <color indexed="64"/>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style="thin">
        <color indexed="64"/>
      </right>
      <top/>
      <bottom style="thin">
        <color indexed="64"/>
      </bottom>
      <diagonal/>
    </border>
    <border>
      <left/>
      <right/>
      <top style="medium">
        <color auto="1"/>
      </top>
      <bottom style="thick">
        <color theme="0"/>
      </bottom>
      <diagonal/>
    </border>
    <border>
      <left/>
      <right style="thick">
        <color theme="0"/>
      </right>
      <top/>
      <bottom/>
      <diagonal/>
    </border>
    <border>
      <left style="thin">
        <color indexed="64"/>
      </left>
      <right style="thin">
        <color indexed="64"/>
      </right>
      <top style="thin">
        <color indexed="64"/>
      </top>
      <bottom style="thick">
        <color theme="0"/>
      </bottom>
      <diagonal/>
    </border>
    <border>
      <left style="thin">
        <color indexed="64"/>
      </left>
      <right/>
      <top style="thin">
        <color indexed="64"/>
      </top>
      <bottom style="thick">
        <color theme="0"/>
      </bottom>
      <diagonal/>
    </border>
    <border>
      <left style="thin">
        <color indexed="64"/>
      </left>
      <right style="thin">
        <color indexed="64"/>
      </right>
      <top style="thick">
        <color theme="0"/>
      </top>
      <bottom style="thick">
        <color theme="0"/>
      </bottom>
      <diagonal/>
    </border>
    <border>
      <left style="thin">
        <color indexed="64"/>
      </left>
      <right/>
      <top style="thick">
        <color theme="0"/>
      </top>
      <bottom style="thick">
        <color theme="0"/>
      </bottom>
      <diagonal/>
    </border>
    <border>
      <left/>
      <right style="thin">
        <color indexed="64"/>
      </right>
      <top style="thin">
        <color indexed="64"/>
      </top>
      <bottom style="thick">
        <color theme="0"/>
      </bottom>
      <diagonal/>
    </border>
    <border>
      <left/>
      <right style="thin">
        <color indexed="64"/>
      </right>
      <top style="thick">
        <color theme="0"/>
      </top>
      <bottom style="thick">
        <color theme="0"/>
      </bottom>
      <diagonal/>
    </border>
    <border>
      <left style="double">
        <color theme="3"/>
      </left>
      <right style="thin">
        <color theme="3"/>
      </right>
      <top style="thin">
        <color indexed="64"/>
      </top>
      <bottom style="thick">
        <color theme="0"/>
      </bottom>
      <diagonal/>
    </border>
    <border>
      <left style="thin">
        <color theme="3"/>
      </left>
      <right style="double">
        <color theme="3"/>
      </right>
      <top style="thin">
        <color indexed="64"/>
      </top>
      <bottom style="thick">
        <color theme="0"/>
      </bottom>
      <diagonal/>
    </border>
    <border>
      <left style="double">
        <color theme="3"/>
      </left>
      <right style="thin">
        <color theme="3"/>
      </right>
      <top style="thick">
        <color theme="0"/>
      </top>
      <bottom style="thick">
        <color theme="0"/>
      </bottom>
      <diagonal/>
    </border>
    <border>
      <left style="thin">
        <color theme="3"/>
      </left>
      <right style="double">
        <color theme="3"/>
      </right>
      <top style="thick">
        <color theme="0"/>
      </top>
      <bottom style="thick">
        <color theme="0"/>
      </bottom>
      <diagonal/>
    </border>
    <border>
      <left style="double">
        <color theme="3"/>
      </left>
      <right style="thin">
        <color indexed="64"/>
      </right>
      <top style="thin">
        <color indexed="64"/>
      </top>
      <bottom style="thick">
        <color theme="0"/>
      </bottom>
      <diagonal/>
    </border>
    <border>
      <left style="double">
        <color theme="3"/>
      </left>
      <right style="thin">
        <color indexed="64"/>
      </right>
      <top style="thick">
        <color theme="0"/>
      </top>
      <bottom style="thick">
        <color theme="0"/>
      </bottom>
      <diagonal/>
    </border>
    <border>
      <left style="double">
        <color theme="3"/>
      </left>
      <right style="thick">
        <color theme="3"/>
      </right>
      <top style="medium">
        <color indexed="64"/>
      </top>
      <bottom style="thick">
        <color theme="0"/>
      </bottom>
      <diagonal/>
    </border>
    <border>
      <left style="double">
        <color theme="3"/>
      </left>
      <right style="thick">
        <color theme="3"/>
      </right>
      <top style="thick">
        <color theme="0"/>
      </top>
      <bottom style="thick">
        <color theme="0"/>
      </bottom>
      <diagonal/>
    </border>
    <border>
      <left/>
      <right/>
      <top style="thick">
        <color theme="0"/>
      </top>
      <bottom/>
      <diagonal/>
    </border>
    <border>
      <left/>
      <right style="thin">
        <color indexed="64"/>
      </right>
      <top style="thick">
        <color theme="0"/>
      </top>
      <bottom/>
      <diagonal/>
    </border>
    <border>
      <left style="thin">
        <color indexed="64"/>
      </left>
      <right style="thin">
        <color indexed="64"/>
      </right>
      <top style="thick">
        <color theme="0"/>
      </top>
      <bottom/>
      <diagonal/>
    </border>
    <border>
      <left style="thin">
        <color indexed="64"/>
      </left>
      <right/>
      <top style="thick">
        <color theme="0"/>
      </top>
      <bottom/>
      <diagonal/>
    </border>
    <border>
      <left style="double">
        <color theme="3"/>
      </left>
      <right style="thin">
        <color indexed="64"/>
      </right>
      <top style="thick">
        <color theme="0"/>
      </top>
      <bottom/>
      <diagonal/>
    </border>
    <border>
      <left style="double">
        <color theme="3"/>
      </left>
      <right style="thin">
        <color theme="3"/>
      </right>
      <top style="thick">
        <color theme="0"/>
      </top>
      <bottom/>
      <diagonal/>
    </border>
    <border>
      <left style="thin">
        <color theme="3"/>
      </left>
      <right style="double">
        <color theme="3"/>
      </right>
      <top style="thick">
        <color theme="0"/>
      </top>
      <bottom/>
      <diagonal/>
    </border>
    <border>
      <left style="double">
        <color theme="3"/>
      </left>
      <right style="thick">
        <color theme="3"/>
      </right>
      <top style="thick">
        <color theme="0"/>
      </top>
      <bottom/>
      <diagonal/>
    </border>
    <border>
      <left/>
      <right style="double">
        <color theme="0"/>
      </right>
      <top/>
      <bottom/>
      <diagonal/>
    </border>
    <border>
      <left style="double">
        <color theme="0"/>
      </left>
      <right style="thick">
        <color theme="0"/>
      </right>
      <top/>
      <bottom/>
      <diagonal/>
    </border>
    <border>
      <left style="double">
        <color theme="0"/>
      </left>
      <right/>
      <top/>
      <bottom/>
      <diagonal/>
    </border>
    <border>
      <left style="thin">
        <color theme="3"/>
      </left>
      <right style="thin">
        <color theme="3"/>
      </right>
      <top style="thick">
        <color theme="0"/>
      </top>
      <bottom style="thick">
        <color theme="0"/>
      </bottom>
      <diagonal/>
    </border>
    <border>
      <left style="thin">
        <color theme="3"/>
      </left>
      <right style="thick">
        <color theme="3"/>
      </right>
      <top style="thick">
        <color theme="0"/>
      </top>
      <bottom style="thick">
        <color theme="0"/>
      </bottom>
      <diagonal/>
    </border>
    <border>
      <left/>
      <right style="thin">
        <color indexed="64"/>
      </right>
      <top/>
      <bottom style="thin">
        <color rgb="FF000000"/>
      </bottom>
      <diagonal/>
    </border>
    <border>
      <left style="thin">
        <color theme="3"/>
      </left>
      <right/>
      <top style="thick">
        <color theme="0"/>
      </top>
      <bottom style="thick">
        <color theme="0"/>
      </bottom>
      <diagonal/>
    </border>
    <border>
      <left/>
      <right style="thin">
        <color indexed="64"/>
      </right>
      <top/>
      <bottom style="thick">
        <color theme="0"/>
      </bottom>
      <diagonal/>
    </border>
    <border>
      <left/>
      <right style="thick">
        <color theme="0"/>
      </right>
      <top/>
      <bottom style="thick">
        <color theme="0"/>
      </bottom>
      <diagonal/>
    </border>
    <border>
      <left/>
      <right/>
      <top/>
      <bottom style="thin">
        <color theme="6"/>
      </bottom>
      <diagonal/>
    </border>
    <border>
      <left/>
      <right/>
      <top style="thin">
        <color theme="6"/>
      </top>
      <bottom style="thin">
        <color theme="6"/>
      </bottom>
      <diagonal/>
    </border>
    <border>
      <left/>
      <right/>
      <top style="thin">
        <color theme="6"/>
      </top>
      <bottom/>
      <diagonal/>
    </border>
    <border>
      <left/>
      <right/>
      <top/>
      <bottom style="dotted">
        <color theme="6"/>
      </bottom>
      <diagonal/>
    </border>
    <border>
      <left/>
      <right/>
      <top/>
      <bottom style="thick">
        <color theme="0"/>
      </bottom>
      <diagonal/>
    </border>
    <border>
      <left/>
      <right/>
      <top/>
      <bottom style="medium">
        <color theme="6"/>
      </bottom>
      <diagonal/>
    </border>
    <border>
      <left/>
      <right/>
      <top style="medium">
        <color theme="6"/>
      </top>
      <bottom style="medium">
        <color theme="6"/>
      </bottom>
      <diagonal/>
    </border>
    <border>
      <left/>
      <right/>
      <top style="medium">
        <color theme="6"/>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ck">
        <color theme="0"/>
      </left>
      <right style="thick">
        <color theme="0"/>
      </right>
      <top style="thick">
        <color rgb="FFFFFFFF"/>
      </top>
      <bottom style="thick">
        <color theme="0"/>
      </bottom>
      <diagonal/>
    </border>
    <border>
      <left style="thick">
        <color theme="0"/>
      </left>
      <right style="medium">
        <color rgb="FFFFFFFF"/>
      </right>
      <top style="medium">
        <color rgb="FFFFFFFF"/>
      </top>
      <bottom style="thick">
        <color theme="0"/>
      </bottom>
      <diagonal/>
    </border>
    <border>
      <left style="thick">
        <color theme="0"/>
      </left>
      <right style="thick">
        <color theme="0"/>
      </right>
      <top style="thick">
        <color theme="0"/>
      </top>
      <bottom style="thick">
        <color theme="0"/>
      </bottom>
      <diagonal/>
    </border>
    <border>
      <left style="thick">
        <color theme="0"/>
      </left>
      <right style="medium">
        <color rgb="FFFFFFFF"/>
      </right>
      <top style="thick">
        <color theme="0"/>
      </top>
      <bottom style="thick">
        <color theme="0"/>
      </bottom>
      <diagonal/>
    </border>
    <border>
      <left style="thick">
        <color theme="0"/>
      </left>
      <right/>
      <top style="thick">
        <color theme="0"/>
      </top>
      <bottom style="thin">
        <color rgb="FFFFFFFF"/>
      </bottom>
      <diagonal/>
    </border>
    <border>
      <left/>
      <right style="thick">
        <color theme="0"/>
      </right>
      <top style="thick">
        <color theme="0"/>
      </top>
      <bottom style="thin">
        <color rgb="FFFFFFFF"/>
      </bottom>
      <diagonal/>
    </border>
    <border>
      <left style="medium">
        <color rgb="FFFFFFFF"/>
      </left>
      <right style="thick">
        <color theme="0"/>
      </right>
      <top style="thin">
        <color rgb="FFFFFFFF"/>
      </top>
      <bottom style="thin">
        <color rgb="FFFFFFFF"/>
      </bottom>
      <diagonal/>
    </border>
    <border>
      <left style="thick">
        <color theme="0"/>
      </left>
      <right style="thick">
        <color theme="0"/>
      </right>
      <top style="thin">
        <color rgb="FFFFFFFF"/>
      </top>
      <bottom style="thin">
        <color rgb="FFFFFFFF"/>
      </bottom>
      <diagonal/>
    </border>
    <border>
      <left style="thick">
        <color theme="0"/>
      </left>
      <right/>
      <top style="thin">
        <color rgb="FFFFFFFF"/>
      </top>
      <bottom style="thin">
        <color rgb="FFFFFFFF"/>
      </bottom>
      <diagonal/>
    </border>
    <border>
      <left style="thick">
        <color theme="0"/>
      </left>
      <right style="medium">
        <color rgb="FFFFFFFF"/>
      </right>
      <top style="thin">
        <color rgb="FFFFFFFF"/>
      </top>
      <bottom style="thin">
        <color rgb="FFFFFFFF"/>
      </bottom>
      <diagonal/>
    </border>
    <border>
      <left style="medium">
        <color rgb="FFFFFFFF"/>
      </left>
      <right style="thick">
        <color theme="0"/>
      </right>
      <top style="thin">
        <color rgb="FFFFFFFF"/>
      </top>
      <bottom style="thick">
        <color theme="0"/>
      </bottom>
      <diagonal/>
    </border>
    <border>
      <left style="thick">
        <color theme="0"/>
      </left>
      <right style="thick">
        <color theme="0"/>
      </right>
      <top style="thin">
        <color rgb="FFFFFFFF"/>
      </top>
      <bottom style="thick">
        <color theme="0"/>
      </bottom>
      <diagonal/>
    </border>
    <border>
      <left style="thick">
        <color theme="0"/>
      </left>
      <right/>
      <top style="thin">
        <color rgb="FFFFFFFF"/>
      </top>
      <bottom style="thick">
        <color theme="0"/>
      </bottom>
      <diagonal/>
    </border>
    <border>
      <left style="thick">
        <color theme="0"/>
      </left>
      <right style="medium">
        <color rgb="FFFFFFFF"/>
      </right>
      <top style="thin">
        <color rgb="FFFFFFFF"/>
      </top>
      <bottom style="thick">
        <color theme="0"/>
      </bottom>
      <diagonal/>
    </border>
    <border>
      <left/>
      <right style="thin">
        <color indexed="64"/>
      </right>
      <top/>
      <bottom style="thin">
        <color rgb="FFE3E4E5"/>
      </bottom>
      <diagonal/>
    </border>
    <border>
      <left style="thin">
        <color indexed="64"/>
      </left>
      <right style="thin">
        <color indexed="64"/>
      </right>
      <top/>
      <bottom style="thin">
        <color rgb="FFE3E4E5"/>
      </bottom>
      <diagonal/>
    </border>
    <border>
      <left style="thin">
        <color indexed="64"/>
      </left>
      <right style="double">
        <color theme="0"/>
      </right>
      <top/>
      <bottom style="thin">
        <color rgb="FFE3E4E5"/>
      </bottom>
      <diagonal/>
    </border>
    <border>
      <left/>
      <right style="double">
        <color theme="0"/>
      </right>
      <top/>
      <bottom style="thin">
        <color rgb="FFE3E4E5"/>
      </bottom>
      <diagonal/>
    </border>
    <border>
      <left style="thin">
        <color indexed="64"/>
      </left>
      <right style="thick">
        <color theme="0"/>
      </right>
      <top/>
      <bottom style="thin">
        <color theme="5"/>
      </bottom>
      <diagonal/>
    </border>
    <border>
      <left style="thin">
        <color theme="3"/>
      </left>
      <right style="thin">
        <color theme="3"/>
      </right>
      <top/>
      <bottom style="thin">
        <color theme="5"/>
      </bottom>
      <diagonal/>
    </border>
    <border>
      <left style="thin">
        <color indexed="64"/>
      </left>
      <right style="thin">
        <color indexed="64"/>
      </right>
      <top/>
      <bottom style="thin">
        <color theme="5"/>
      </bottom>
      <diagonal/>
    </border>
    <border>
      <left style="thin">
        <color indexed="64"/>
      </left>
      <right style="thin">
        <color indexed="64"/>
      </right>
      <top/>
      <bottom style="thick">
        <color theme="0"/>
      </bottom>
      <diagonal/>
    </border>
    <border>
      <left style="thin">
        <color indexed="64"/>
      </left>
      <right/>
      <top/>
      <bottom style="thick">
        <color theme="0"/>
      </bottom>
      <diagonal/>
    </border>
    <border>
      <left style="double">
        <color theme="3"/>
      </left>
      <right style="thin">
        <color indexed="64"/>
      </right>
      <top/>
      <bottom style="thick">
        <color theme="0"/>
      </bottom>
      <diagonal/>
    </border>
    <border>
      <left style="double">
        <color theme="3"/>
      </left>
      <right style="thin">
        <color theme="3"/>
      </right>
      <top/>
      <bottom style="thick">
        <color theme="0"/>
      </bottom>
      <diagonal/>
    </border>
    <border>
      <left style="thin">
        <color theme="3"/>
      </left>
      <right style="double">
        <color theme="3"/>
      </right>
      <top/>
      <bottom style="thick">
        <color theme="0"/>
      </bottom>
      <diagonal/>
    </border>
    <border>
      <left style="double">
        <color theme="0"/>
      </left>
      <right style="thin">
        <color theme="3"/>
      </right>
      <top/>
      <bottom style="thin">
        <color rgb="FFE3E4E5"/>
      </bottom>
      <diagonal/>
    </border>
    <border>
      <left style="medium">
        <color rgb="FFFFFFFF"/>
      </left>
      <right/>
      <top style="thick">
        <color theme="0"/>
      </top>
      <bottom style="thin">
        <color rgb="FFFFFFFF"/>
      </bottom>
      <diagonal/>
    </border>
    <border>
      <left style="medium">
        <color rgb="FFFFFFFF"/>
      </left>
      <right/>
      <top style="thick">
        <color theme="0"/>
      </top>
      <bottom style="thick">
        <color theme="0"/>
      </bottom>
      <diagonal/>
    </border>
    <border>
      <left style="medium">
        <color rgb="FFFFFFFF"/>
      </left>
      <right/>
      <top style="thick">
        <color rgb="FFFFFFFF"/>
      </top>
      <bottom style="thick">
        <color theme="0"/>
      </bottom>
      <diagonal/>
    </border>
    <border>
      <left/>
      <right style="thick">
        <color theme="0"/>
      </right>
      <top style="thick">
        <color rgb="FFFFFFFF"/>
      </top>
      <bottom style="thick">
        <color theme="0"/>
      </bottom>
      <diagonal/>
    </border>
    <border>
      <left style="thin">
        <color theme="3"/>
      </left>
      <right style="thick">
        <color theme="0"/>
      </right>
      <top/>
      <bottom style="thick">
        <color theme="0"/>
      </bottom>
      <diagonal/>
    </border>
    <border>
      <left style="thin">
        <color theme="3"/>
      </left>
      <right style="thin">
        <color theme="3"/>
      </right>
      <top/>
      <bottom style="thick">
        <color theme="0"/>
      </bottom>
      <diagonal/>
    </border>
    <border>
      <left style="thin">
        <color theme="3"/>
      </left>
      <right/>
      <top/>
      <bottom style="thick">
        <color theme="0"/>
      </bottom>
      <diagonal/>
    </border>
    <border>
      <left style="thin">
        <color indexed="64"/>
      </left>
      <right style="double">
        <color theme="0"/>
      </right>
      <top/>
      <bottom style="thick">
        <color theme="0"/>
      </bottom>
      <diagonal/>
    </border>
    <border>
      <left/>
      <right style="double">
        <color theme="0"/>
      </right>
      <top/>
      <bottom style="thick">
        <color theme="0"/>
      </bottom>
      <diagonal/>
    </border>
    <border>
      <left style="double">
        <color theme="0"/>
      </left>
      <right style="thin">
        <color theme="3"/>
      </right>
      <top/>
      <bottom style="thick">
        <color theme="0"/>
      </bottom>
      <diagonal/>
    </border>
    <border>
      <left/>
      <right style="thin">
        <color theme="7"/>
      </right>
      <top style="thick">
        <color theme="0"/>
      </top>
      <bottom style="thick">
        <color theme="0"/>
      </bottom>
      <diagonal/>
    </border>
    <border>
      <left style="thin">
        <color theme="7"/>
      </left>
      <right style="thin">
        <color theme="7"/>
      </right>
      <top style="thick">
        <color theme="0"/>
      </top>
      <bottom style="thick">
        <color theme="0"/>
      </bottom>
      <diagonal/>
    </border>
    <border>
      <left style="thin">
        <color theme="7"/>
      </left>
      <right/>
      <top style="thick">
        <color theme="0"/>
      </top>
      <bottom style="thick">
        <color theme="0"/>
      </bottom>
      <diagonal/>
    </border>
    <border>
      <left/>
      <right style="thin">
        <color theme="7"/>
      </right>
      <top style="thick">
        <color theme="0"/>
      </top>
      <bottom/>
      <diagonal/>
    </border>
    <border>
      <left style="thin">
        <color theme="7"/>
      </left>
      <right style="thin">
        <color theme="7"/>
      </right>
      <top style="thick">
        <color theme="0"/>
      </top>
      <bottom/>
      <diagonal/>
    </border>
    <border>
      <left style="thin">
        <color theme="7"/>
      </left>
      <right/>
      <top style="thick">
        <color theme="0"/>
      </top>
      <bottom/>
      <diagonal/>
    </border>
    <border>
      <left style="thin">
        <color theme="7"/>
      </left>
      <right/>
      <top/>
      <bottom style="thick">
        <color theme="0"/>
      </bottom>
      <diagonal/>
    </border>
    <border>
      <left style="thick">
        <color theme="0"/>
      </left>
      <right/>
      <top/>
      <bottom style="medium">
        <color auto="1"/>
      </bottom>
      <diagonal/>
    </border>
    <border>
      <left style="double">
        <color theme="0"/>
      </left>
      <right/>
      <top/>
      <bottom style="thin">
        <color rgb="FFE3E4E5"/>
      </bottom>
      <diagonal/>
    </border>
    <border>
      <left style="thin">
        <color theme="3"/>
      </left>
      <right style="thick">
        <color theme="3"/>
      </right>
      <top/>
      <bottom style="thick">
        <color theme="0"/>
      </bottom>
      <diagonal/>
    </border>
    <border>
      <left style="thick">
        <color theme="0"/>
      </left>
      <right style="thin">
        <color indexed="64"/>
      </right>
      <top/>
      <bottom style="thick">
        <color theme="0"/>
      </bottom>
      <diagonal/>
    </border>
    <border>
      <left/>
      <right style="thick">
        <color theme="0"/>
      </right>
      <top style="thin">
        <color theme="0" tint="-0.24994659260841701"/>
      </top>
      <bottom style="thin">
        <color theme="0" tint="-0.24994659260841701"/>
      </bottom>
      <diagonal/>
    </border>
    <border>
      <left/>
      <right style="thick">
        <color theme="0"/>
      </right>
      <top style="thin">
        <color theme="0" tint="-0.24994659260841701"/>
      </top>
      <bottom/>
      <diagonal/>
    </border>
    <border>
      <left style="thick">
        <color theme="4"/>
      </left>
      <right/>
      <top style="medium">
        <color theme="0"/>
      </top>
      <bottom style="medium">
        <color theme="0"/>
      </bottom>
      <diagonal/>
    </border>
    <border>
      <left style="thick">
        <color theme="4"/>
      </left>
      <right/>
      <top style="thick">
        <color theme="0"/>
      </top>
      <bottom style="medium">
        <color theme="0"/>
      </bottom>
      <diagonal/>
    </border>
    <border>
      <left style="thick">
        <color theme="4"/>
      </left>
      <right/>
      <top style="medium">
        <color theme="0"/>
      </top>
      <bottom/>
      <diagonal/>
    </border>
    <border>
      <left style="thick">
        <color theme="4"/>
      </left>
      <right/>
      <top/>
      <bottom/>
      <diagonal/>
    </border>
    <border>
      <left style="thick">
        <color theme="4"/>
      </left>
      <right/>
      <top/>
      <bottom style="medium">
        <color theme="0"/>
      </bottom>
      <diagonal/>
    </border>
    <border>
      <left/>
      <right/>
      <top style="medium">
        <color theme="0"/>
      </top>
      <bottom style="medium">
        <color theme="6"/>
      </bottom>
      <diagonal/>
    </border>
    <border>
      <left style="medium">
        <color theme="0"/>
      </left>
      <right/>
      <top/>
      <bottom style="medium">
        <color theme="0"/>
      </bottom>
      <diagonal/>
    </border>
    <border>
      <left style="medium">
        <color theme="0"/>
      </left>
      <right/>
      <top style="medium">
        <color theme="0"/>
      </top>
      <bottom style="medium">
        <color theme="0"/>
      </bottom>
      <diagonal/>
    </border>
    <border>
      <left style="medium">
        <color theme="0"/>
      </left>
      <right/>
      <top style="medium">
        <color theme="0"/>
      </top>
      <bottom style="medium">
        <color theme="6"/>
      </bottom>
      <diagonal/>
    </border>
    <border>
      <left/>
      <right style="medium">
        <color theme="0"/>
      </right>
      <top style="medium">
        <color theme="0"/>
      </top>
      <bottom style="medium">
        <color theme="0"/>
      </bottom>
      <diagonal/>
    </border>
    <border>
      <left/>
      <right style="medium">
        <color theme="0"/>
      </right>
      <top/>
      <bottom style="medium">
        <color theme="0"/>
      </bottom>
      <diagonal/>
    </border>
    <border>
      <left/>
      <right style="medium">
        <color theme="0"/>
      </right>
      <top style="medium">
        <color theme="0"/>
      </top>
      <bottom style="medium">
        <color theme="6"/>
      </bottom>
      <diagonal/>
    </border>
    <border>
      <left style="thick">
        <color theme="0"/>
      </left>
      <right/>
      <top/>
      <bottom style="thick">
        <color theme="0"/>
      </bottom>
      <diagonal/>
    </border>
    <border>
      <left style="thick">
        <color theme="4"/>
      </left>
      <right/>
      <top style="thick">
        <color theme="0"/>
      </top>
      <bottom/>
      <diagonal/>
    </border>
    <border>
      <left style="thick">
        <color theme="4"/>
      </left>
      <right/>
      <top/>
      <bottom style="thick">
        <color theme="0"/>
      </bottom>
      <diagonal/>
    </border>
    <border>
      <left style="thick">
        <color rgb="FFE9FFFE"/>
      </left>
      <right/>
      <top style="medium">
        <color theme="6"/>
      </top>
      <bottom/>
      <diagonal/>
    </border>
    <border>
      <left style="thick">
        <color rgb="FFE9FFFE"/>
      </left>
      <right/>
      <top/>
      <bottom/>
      <diagonal/>
    </border>
  </borders>
  <cellStyleXfs count="3">
    <xf numFmtId="0" fontId="0" fillId="0" borderId="0"/>
    <xf numFmtId="43" fontId="14" fillId="0" borderId="0" applyFont="0" applyFill="0" applyBorder="0" applyAlignment="0" applyProtection="0"/>
    <xf numFmtId="0" fontId="66" fillId="0" borderId="0" applyNumberFormat="0" applyFill="0" applyBorder="0" applyAlignment="0" applyProtection="0"/>
  </cellStyleXfs>
  <cellXfs count="660">
    <xf numFmtId="0" fontId="0" fillId="0" borderId="0" xfId="0"/>
    <xf numFmtId="0" fontId="0" fillId="0" borderId="0" xfId="0" applyAlignment="1">
      <alignment horizontal="left"/>
    </xf>
    <xf numFmtId="0" fontId="0" fillId="0" borderId="0" xfId="0" applyAlignment="1">
      <alignment vertical="center"/>
    </xf>
    <xf numFmtId="0" fontId="0" fillId="6" borderId="0" xfId="0" applyFill="1"/>
    <xf numFmtId="0" fontId="13" fillId="6" borderId="0" xfId="0" applyFont="1" applyFill="1"/>
    <xf numFmtId="0" fontId="24" fillId="6" borderId="4" xfId="0" applyFont="1" applyFill="1" applyBorder="1" applyAlignment="1" applyProtection="1">
      <alignment horizontal="right"/>
      <protection hidden="1"/>
    </xf>
    <xf numFmtId="0" fontId="25" fillId="6" borderId="0" xfId="0" applyFont="1" applyFill="1" applyProtection="1">
      <protection hidden="1"/>
    </xf>
    <xf numFmtId="0" fontId="0" fillId="6" borderId="0" xfId="0" applyFill="1" applyProtection="1">
      <protection hidden="1"/>
    </xf>
    <xf numFmtId="0" fontId="21" fillId="7" borderId="3" xfId="0" applyFont="1" applyFill="1" applyBorder="1"/>
    <xf numFmtId="0" fontId="21" fillId="8" borderId="3" xfId="0" applyFont="1" applyFill="1" applyBorder="1"/>
    <xf numFmtId="0" fontId="23" fillId="9" borderId="3" xfId="0" applyFont="1" applyFill="1" applyBorder="1" applyAlignment="1">
      <alignment vertical="center"/>
    </xf>
    <xf numFmtId="0" fontId="21" fillId="9" borderId="3" xfId="0" applyFont="1" applyFill="1" applyBorder="1"/>
    <xf numFmtId="0" fontId="9" fillId="6" borderId="0" xfId="0" applyFont="1" applyFill="1" applyAlignment="1">
      <alignment vertical="center"/>
    </xf>
    <xf numFmtId="0" fontId="0" fillId="6" borderId="0" xfId="0" applyFill="1" applyAlignment="1">
      <alignment horizontal="left"/>
    </xf>
    <xf numFmtId="0" fontId="0" fillId="0" borderId="0" xfId="0" applyAlignment="1">
      <alignment vertical="center" wrapText="1"/>
    </xf>
    <xf numFmtId="0" fontId="0" fillId="0" borderId="0" xfId="0" applyAlignment="1">
      <alignment horizontal="center"/>
    </xf>
    <xf numFmtId="0" fontId="27" fillId="11" borderId="0" xfId="0" applyFont="1" applyFill="1" applyAlignment="1">
      <alignment vertical="center"/>
    </xf>
    <xf numFmtId="0" fontId="19" fillId="11" borderId="0" xfId="0" applyFont="1" applyFill="1" applyAlignment="1">
      <alignment vertical="center"/>
    </xf>
    <xf numFmtId="0" fontId="19" fillId="11" borderId="0" xfId="0" applyFont="1" applyFill="1"/>
    <xf numFmtId="0" fontId="6" fillId="11" borderId="0" xfId="0" applyFont="1" applyFill="1"/>
    <xf numFmtId="0" fontId="0" fillId="11" borderId="0" xfId="0" applyFill="1"/>
    <xf numFmtId="0" fontId="6" fillId="11" borderId="0" xfId="0" applyFont="1" applyFill="1" applyAlignment="1">
      <alignment horizontal="left"/>
    </xf>
    <xf numFmtId="0" fontId="29" fillId="11" borderId="0" xfId="0" applyFont="1" applyFill="1" applyAlignment="1">
      <alignment vertical="center"/>
    </xf>
    <xf numFmtId="0" fontId="0" fillId="6" borderId="0" xfId="0" applyFill="1" applyAlignment="1">
      <alignment horizontal="center"/>
    </xf>
    <xf numFmtId="0" fontId="0" fillId="6" borderId="0" xfId="0" applyFill="1" applyAlignment="1">
      <alignment vertical="center" wrapText="1"/>
    </xf>
    <xf numFmtId="0" fontId="0" fillId="6" borderId="0" xfId="0" applyFill="1" applyAlignment="1">
      <alignment vertical="center"/>
    </xf>
    <xf numFmtId="0" fontId="35" fillId="6" borderId="0" xfId="0" applyFont="1" applyFill="1" applyAlignment="1">
      <alignment horizontal="left" indent="4"/>
    </xf>
    <xf numFmtId="0" fontId="28" fillId="6" borderId="0" xfId="0" applyFont="1" applyFill="1" applyAlignment="1">
      <alignment horizontal="left" vertical="center" indent="5"/>
    </xf>
    <xf numFmtId="0" fontId="3" fillId="14" borderId="1" xfId="0" applyFont="1" applyFill="1" applyBorder="1" applyAlignment="1">
      <alignment horizontal="center" vertical="center" wrapText="1"/>
    </xf>
    <xf numFmtId="0" fontId="3" fillId="14" borderId="5" xfId="0" applyFont="1" applyFill="1" applyBorder="1" applyAlignment="1">
      <alignment horizontal="center" vertical="center" wrapText="1"/>
    </xf>
    <xf numFmtId="0" fontId="0" fillId="5" borderId="0" xfId="0" applyFill="1" applyAlignment="1">
      <alignment vertical="center" wrapText="1"/>
    </xf>
    <xf numFmtId="0" fontId="26" fillId="19" borderId="10" xfId="0" applyFont="1" applyFill="1" applyBorder="1" applyAlignment="1">
      <alignment horizontal="center" vertical="center"/>
    </xf>
    <xf numFmtId="164" fontId="26" fillId="19" borderId="10" xfId="0" applyNumberFormat="1" applyFont="1" applyFill="1" applyBorder="1" applyAlignment="1">
      <alignment horizontal="center" vertical="center"/>
    </xf>
    <xf numFmtId="1" fontId="26" fillId="19" borderId="10" xfId="0" applyNumberFormat="1" applyFont="1" applyFill="1" applyBorder="1" applyAlignment="1">
      <alignment horizontal="center" vertical="center"/>
    </xf>
    <xf numFmtId="1" fontId="26" fillId="18" borderId="10" xfId="0" applyNumberFormat="1" applyFont="1" applyFill="1" applyBorder="1" applyAlignment="1">
      <alignment horizontal="center" vertical="center"/>
    </xf>
    <xf numFmtId="14" fontId="26" fillId="19" borderId="10" xfId="0" applyNumberFormat="1" applyFont="1" applyFill="1" applyBorder="1" applyAlignment="1">
      <alignment horizontal="center" vertical="center"/>
    </xf>
    <xf numFmtId="14" fontId="0" fillId="19" borderId="10" xfId="0" applyNumberFormat="1" applyFill="1" applyBorder="1" applyAlignment="1">
      <alignment horizontal="center" vertical="center"/>
    </xf>
    <xf numFmtId="0" fontId="0" fillId="19" borderId="10" xfId="0" applyFill="1" applyBorder="1" applyAlignment="1">
      <alignment horizontal="center" vertical="center"/>
    </xf>
    <xf numFmtId="0" fontId="0" fillId="19" borderId="11" xfId="0" applyFill="1" applyBorder="1" applyAlignment="1">
      <alignment horizontal="center" vertical="center"/>
    </xf>
    <xf numFmtId="1" fontId="0" fillId="19" borderId="10" xfId="0" applyNumberFormat="1" applyFill="1" applyBorder="1" applyAlignment="1">
      <alignment horizontal="center" vertical="center"/>
    </xf>
    <xf numFmtId="0" fontId="0" fillId="18" borderId="10" xfId="0" applyFill="1" applyBorder="1" applyAlignment="1">
      <alignment horizontal="center" vertical="center"/>
    </xf>
    <xf numFmtId="164" fontId="0" fillId="18" borderId="10" xfId="0" applyNumberFormat="1" applyFill="1" applyBorder="1" applyAlignment="1">
      <alignment horizontal="center" vertical="center"/>
    </xf>
    <xf numFmtId="1" fontId="0" fillId="18" borderId="10" xfId="0" applyNumberFormat="1" applyFill="1" applyBorder="1" applyAlignment="1">
      <alignment horizontal="center" vertical="center"/>
    </xf>
    <xf numFmtId="164" fontId="0" fillId="19" borderId="10" xfId="0" applyNumberFormat="1" applyFill="1" applyBorder="1" applyAlignment="1">
      <alignment horizontal="center" vertical="center"/>
    </xf>
    <xf numFmtId="14" fontId="0" fillId="18" borderId="10" xfId="0" applyNumberFormat="1" applyFill="1" applyBorder="1" applyAlignment="1">
      <alignment horizontal="center" vertical="center"/>
    </xf>
    <xf numFmtId="14" fontId="0" fillId="18" borderId="11" xfId="0" applyNumberFormat="1" applyFill="1" applyBorder="1" applyAlignment="1">
      <alignment horizontal="center" vertical="center"/>
    </xf>
    <xf numFmtId="0" fontId="0" fillId="18" borderId="11" xfId="0" applyFill="1" applyBorder="1" applyAlignment="1">
      <alignment horizontal="center" vertical="center"/>
    </xf>
    <xf numFmtId="1" fontId="0" fillId="19" borderId="13" xfId="0" applyNumberFormat="1" applyFill="1" applyBorder="1" applyAlignment="1">
      <alignment horizontal="center" vertical="center"/>
    </xf>
    <xf numFmtId="1" fontId="0" fillId="18" borderId="13" xfId="0" applyNumberFormat="1" applyFill="1" applyBorder="1" applyAlignment="1">
      <alignment horizontal="center" vertical="center"/>
    </xf>
    <xf numFmtId="0" fontId="0" fillId="19" borderId="16" xfId="0" applyFill="1" applyBorder="1" applyAlignment="1">
      <alignment horizontal="center" vertical="center"/>
    </xf>
    <xf numFmtId="0" fontId="0" fillId="19" borderId="17" xfId="0" applyFill="1" applyBorder="1" applyAlignment="1">
      <alignment horizontal="center" vertical="center"/>
    </xf>
    <xf numFmtId="14" fontId="0" fillId="18" borderId="16" xfId="0" applyNumberFormat="1" applyFill="1" applyBorder="1" applyAlignment="1">
      <alignment horizontal="center" vertical="center"/>
    </xf>
    <xf numFmtId="14" fontId="0" fillId="18" borderId="17" xfId="0" applyNumberFormat="1" applyFill="1" applyBorder="1" applyAlignment="1">
      <alignment horizontal="center" vertical="center"/>
    </xf>
    <xf numFmtId="0" fontId="0" fillId="18" borderId="16" xfId="0" applyFill="1" applyBorder="1" applyAlignment="1">
      <alignment horizontal="center" vertical="center"/>
    </xf>
    <xf numFmtId="0" fontId="0" fillId="18" borderId="17" xfId="0" applyFill="1" applyBorder="1" applyAlignment="1">
      <alignment horizontal="center" vertical="center"/>
    </xf>
    <xf numFmtId="14" fontId="0" fillId="19" borderId="11" xfId="0" applyNumberFormat="1" applyFill="1" applyBorder="1" applyAlignment="1">
      <alignment horizontal="center" vertical="center"/>
    </xf>
    <xf numFmtId="0" fontId="0" fillId="19" borderId="19" xfId="0" applyFill="1" applyBorder="1" applyAlignment="1">
      <alignment horizontal="center" vertical="center"/>
    </xf>
    <xf numFmtId="0" fontId="0" fillId="18" borderId="19" xfId="0" applyFill="1" applyBorder="1" applyAlignment="1">
      <alignment horizontal="center" vertical="center"/>
    </xf>
    <xf numFmtId="0" fontId="0" fillId="19" borderId="21" xfId="0" applyFill="1" applyBorder="1" applyAlignment="1">
      <alignment horizontal="center" vertical="center"/>
    </xf>
    <xf numFmtId="0" fontId="0" fillId="18" borderId="21" xfId="0" applyFill="1" applyBorder="1" applyAlignment="1">
      <alignment horizontal="center" vertical="center"/>
    </xf>
    <xf numFmtId="0" fontId="36" fillId="6" borderId="0" xfId="0" applyFont="1" applyFill="1" applyAlignment="1">
      <alignment vertical="center" wrapText="1"/>
    </xf>
    <xf numFmtId="0" fontId="37" fillId="6" borderId="0" xfId="0" applyFont="1" applyFill="1" applyAlignment="1">
      <alignment horizontal="left" vertical="center" indent="5"/>
    </xf>
    <xf numFmtId="0" fontId="37" fillId="6" borderId="0" xfId="0" applyFont="1" applyFill="1" applyAlignment="1">
      <alignment horizontal="center" vertical="center" wrapText="1"/>
    </xf>
    <xf numFmtId="0" fontId="36" fillId="6" borderId="0" xfId="0" applyFont="1" applyFill="1"/>
    <xf numFmtId="0" fontId="37" fillId="15" borderId="0" xfId="0" applyFont="1" applyFill="1" applyAlignment="1">
      <alignment horizontal="center" vertical="center" wrapText="1"/>
    </xf>
    <xf numFmtId="0" fontId="36" fillId="0" borderId="0" xfId="0" applyFont="1" applyAlignment="1">
      <alignment vertical="center" wrapText="1"/>
    </xf>
    <xf numFmtId="0" fontId="1" fillId="17" borderId="0" xfId="0" applyFont="1" applyFill="1" applyAlignment="1">
      <alignment horizontal="center" vertical="center" wrapText="1"/>
    </xf>
    <xf numFmtId="0" fontId="0" fillId="18" borderId="3" xfId="0" applyFill="1" applyBorder="1" applyAlignment="1">
      <alignment horizontal="left" vertical="center"/>
    </xf>
    <xf numFmtId="0" fontId="0" fillId="18" borderId="3" xfId="0" applyFill="1" applyBorder="1" applyAlignment="1">
      <alignment horizontal="left" vertical="center" wrapText="1"/>
    </xf>
    <xf numFmtId="0" fontId="0" fillId="19" borderId="3" xfId="0" applyFill="1" applyBorder="1" applyAlignment="1">
      <alignment horizontal="left" vertical="center"/>
    </xf>
    <xf numFmtId="0" fontId="26" fillId="18" borderId="13" xfId="0" applyFont="1" applyFill="1" applyBorder="1" applyAlignment="1">
      <alignment horizontal="center" vertical="center"/>
    </xf>
    <xf numFmtId="0" fontId="0" fillId="18" borderId="13" xfId="0" applyFill="1" applyBorder="1" applyAlignment="1">
      <alignment horizontal="center" vertical="center"/>
    </xf>
    <xf numFmtId="0" fontId="0" fillId="19" borderId="13" xfId="0" applyFill="1" applyBorder="1" applyAlignment="1">
      <alignment horizontal="center" vertical="center"/>
    </xf>
    <xf numFmtId="0" fontId="38" fillId="6" borderId="0" xfId="0" applyFont="1" applyFill="1"/>
    <xf numFmtId="0" fontId="38" fillId="6" borderId="0" xfId="0" applyFont="1" applyFill="1" applyAlignment="1">
      <alignment horizontal="left"/>
    </xf>
    <xf numFmtId="0" fontId="38" fillId="0" borderId="0" xfId="0" applyFont="1"/>
    <xf numFmtId="0" fontId="0" fillId="5" borderId="30" xfId="0" applyFill="1" applyBorder="1" applyAlignment="1">
      <alignment vertical="center" wrapText="1"/>
    </xf>
    <xf numFmtId="0" fontId="36" fillId="6" borderId="30" xfId="0" applyFont="1" applyFill="1" applyBorder="1" applyAlignment="1">
      <alignment vertical="center" wrapText="1"/>
    </xf>
    <xf numFmtId="0" fontId="37" fillId="6" borderId="30" xfId="0" applyFont="1" applyFill="1" applyBorder="1" applyAlignment="1">
      <alignment horizontal="center" vertical="center" wrapText="1"/>
    </xf>
    <xf numFmtId="0" fontId="36" fillId="6" borderId="30" xfId="0" applyFont="1" applyFill="1" applyBorder="1"/>
    <xf numFmtId="0" fontId="1" fillId="16" borderId="31" xfId="0" applyFont="1" applyFill="1" applyBorder="1" applyAlignment="1">
      <alignment horizontal="center" vertical="center" wrapText="1"/>
    </xf>
    <xf numFmtId="0" fontId="37" fillId="15" borderId="31" xfId="0" applyFont="1" applyFill="1" applyBorder="1" applyAlignment="1">
      <alignment horizontal="center" vertical="center" wrapText="1"/>
    </xf>
    <xf numFmtId="0" fontId="1" fillId="10" borderId="35" xfId="0" applyFont="1" applyFill="1" applyBorder="1" applyAlignment="1">
      <alignment horizontal="center" vertical="center" wrapText="1"/>
    </xf>
    <xf numFmtId="0" fontId="39" fillId="0" borderId="0" xfId="0" applyFont="1"/>
    <xf numFmtId="0" fontId="37" fillId="15" borderId="7" xfId="0" applyFont="1" applyFill="1" applyBorder="1" applyAlignment="1">
      <alignment horizontal="center" vertical="center" wrapText="1"/>
    </xf>
    <xf numFmtId="0" fontId="26" fillId="23" borderId="13" xfId="0" applyFont="1" applyFill="1" applyBorder="1" applyAlignment="1">
      <alignment horizontal="center" vertical="center"/>
    </xf>
    <xf numFmtId="0" fontId="26" fillId="24" borderId="10" xfId="0" applyFont="1" applyFill="1" applyBorder="1" applyAlignment="1">
      <alignment horizontal="center" vertical="center"/>
    </xf>
    <xf numFmtId="164" fontId="26" fillId="24" borderId="10" xfId="0" applyNumberFormat="1" applyFont="1" applyFill="1" applyBorder="1" applyAlignment="1">
      <alignment horizontal="center" vertical="center"/>
    </xf>
    <xf numFmtId="1" fontId="26" fillId="24" borderId="10" xfId="0" applyNumberFormat="1" applyFont="1" applyFill="1" applyBorder="1" applyAlignment="1">
      <alignment horizontal="center" vertical="center"/>
    </xf>
    <xf numFmtId="1" fontId="26" fillId="23" borderId="10" xfId="0" applyNumberFormat="1" applyFont="1" applyFill="1" applyBorder="1" applyAlignment="1">
      <alignment horizontal="center" vertical="center"/>
    </xf>
    <xf numFmtId="14" fontId="26" fillId="24" borderId="10" xfId="0" applyNumberFormat="1" applyFont="1" applyFill="1" applyBorder="1" applyAlignment="1">
      <alignment horizontal="center" vertical="center"/>
    </xf>
    <xf numFmtId="14" fontId="0" fillId="24" borderId="11" xfId="0" applyNumberFormat="1" applyFill="1" applyBorder="1" applyAlignment="1">
      <alignment horizontal="center" vertical="center"/>
    </xf>
    <xf numFmtId="0" fontId="0" fillId="24" borderId="19" xfId="0" applyFill="1" applyBorder="1" applyAlignment="1">
      <alignment horizontal="center" vertical="center"/>
    </xf>
    <xf numFmtId="0" fontId="0" fillId="24" borderId="11" xfId="0" applyFill="1" applyBorder="1" applyAlignment="1">
      <alignment horizontal="center" vertical="center"/>
    </xf>
    <xf numFmtId="0" fontId="0" fillId="24" borderId="16" xfId="0" applyFill="1" applyBorder="1" applyAlignment="1">
      <alignment horizontal="center" vertical="center"/>
    </xf>
    <xf numFmtId="0" fontId="0" fillId="24" borderId="17" xfId="0" applyFill="1" applyBorder="1" applyAlignment="1">
      <alignment horizontal="center" vertical="center"/>
    </xf>
    <xf numFmtId="1" fontId="0" fillId="24" borderId="13" xfId="0" applyNumberFormat="1" applyFill="1" applyBorder="1" applyAlignment="1">
      <alignment horizontal="center" vertical="center"/>
    </xf>
    <xf numFmtId="14" fontId="0" fillId="24" borderId="10" xfId="0" applyNumberFormat="1" applyFill="1" applyBorder="1" applyAlignment="1">
      <alignment horizontal="center" vertical="center"/>
    </xf>
    <xf numFmtId="0" fontId="0" fillId="24" borderId="10" xfId="0" applyFill="1" applyBorder="1" applyAlignment="1">
      <alignment horizontal="center" vertical="center"/>
    </xf>
    <xf numFmtId="0" fontId="0" fillId="24" borderId="33" xfId="0" applyFill="1" applyBorder="1" applyAlignment="1">
      <alignment horizontal="center" vertical="center"/>
    </xf>
    <xf numFmtId="0" fontId="0" fillId="24" borderId="36" xfId="0" applyFill="1" applyBorder="1" applyAlignment="1">
      <alignment horizontal="center" vertical="center"/>
    </xf>
    <xf numFmtId="0" fontId="0" fillId="23" borderId="34" xfId="0" applyFill="1" applyBorder="1" applyAlignment="1">
      <alignment horizontal="center" vertical="center" wrapText="1"/>
    </xf>
    <xf numFmtId="0" fontId="0" fillId="23" borderId="3" xfId="0" applyFill="1" applyBorder="1" applyAlignment="1">
      <alignment horizontal="left" vertical="center" wrapText="1"/>
    </xf>
    <xf numFmtId="0" fontId="0" fillId="23" borderId="13" xfId="0" applyFill="1" applyBorder="1" applyAlignment="1">
      <alignment horizontal="center" vertical="center"/>
    </xf>
    <xf numFmtId="164" fontId="0" fillId="23" borderId="10" xfId="0" applyNumberFormat="1" applyFill="1" applyBorder="1" applyAlignment="1">
      <alignment horizontal="center" vertical="center"/>
    </xf>
    <xf numFmtId="1" fontId="0" fillId="24" borderId="10" xfId="0" applyNumberFormat="1" applyFill="1" applyBorder="1" applyAlignment="1">
      <alignment horizontal="center" vertical="center"/>
    </xf>
    <xf numFmtId="1" fontId="0" fillId="23" borderId="10" xfId="0" applyNumberFormat="1" applyFill="1" applyBorder="1" applyAlignment="1">
      <alignment horizontal="center" vertical="center"/>
    </xf>
    <xf numFmtId="164" fontId="0" fillId="24" borderId="10" xfId="0" applyNumberFormat="1" applyFill="1" applyBorder="1" applyAlignment="1">
      <alignment horizontal="center" vertical="center"/>
    </xf>
    <xf numFmtId="14" fontId="0" fillId="23" borderId="11" xfId="0" applyNumberFormat="1" applyFill="1" applyBorder="1" applyAlignment="1">
      <alignment horizontal="center" vertical="center"/>
    </xf>
    <xf numFmtId="0" fontId="0" fillId="23" borderId="19" xfId="0" applyFill="1" applyBorder="1" applyAlignment="1">
      <alignment horizontal="center" vertical="center"/>
    </xf>
    <xf numFmtId="0" fontId="0" fillId="23" borderId="11" xfId="0" applyFill="1" applyBorder="1" applyAlignment="1">
      <alignment horizontal="center" vertical="center"/>
    </xf>
    <xf numFmtId="0" fontId="0" fillId="23" borderId="16" xfId="0" applyFill="1" applyBorder="1" applyAlignment="1">
      <alignment horizontal="center" vertical="center"/>
    </xf>
    <xf numFmtId="0" fontId="0" fillId="23" borderId="17" xfId="0" applyFill="1" applyBorder="1" applyAlignment="1">
      <alignment horizontal="center" vertical="center"/>
    </xf>
    <xf numFmtId="1" fontId="0" fillId="23" borderId="13" xfId="0" applyNumberFormat="1" applyFill="1" applyBorder="1" applyAlignment="1">
      <alignment horizontal="center" vertical="center"/>
    </xf>
    <xf numFmtId="14" fontId="0" fillId="23" borderId="10" xfId="0" applyNumberFormat="1" applyFill="1" applyBorder="1" applyAlignment="1">
      <alignment horizontal="center" vertical="center"/>
    </xf>
    <xf numFmtId="0" fontId="0" fillId="23" borderId="10" xfId="0" applyFill="1" applyBorder="1" applyAlignment="1">
      <alignment horizontal="center" vertical="center"/>
    </xf>
    <xf numFmtId="0" fontId="42" fillId="6" borderId="0" xfId="0" applyFont="1" applyFill="1"/>
    <xf numFmtId="0" fontId="0" fillId="6" borderId="0" xfId="0" applyFill="1" applyAlignment="1">
      <alignment vertical="top"/>
    </xf>
    <xf numFmtId="0" fontId="28" fillId="6" borderId="0" xfId="0" applyFont="1" applyFill="1" applyAlignment="1">
      <alignment horizontal="left" vertical="top" indent="5"/>
    </xf>
    <xf numFmtId="0" fontId="44" fillId="6" borderId="0" xfId="0" applyFont="1" applyFill="1" applyProtection="1">
      <protection hidden="1"/>
    </xf>
    <xf numFmtId="0" fontId="43" fillId="6" borderId="0" xfId="0" applyFont="1" applyFill="1" applyAlignment="1">
      <alignment horizontal="center" vertical="center" wrapText="1"/>
    </xf>
    <xf numFmtId="0" fontId="0" fillId="26" borderId="10" xfId="0" applyFill="1" applyBorder="1" applyAlignment="1">
      <alignment horizontal="center" vertical="center"/>
    </xf>
    <xf numFmtId="164" fontId="0" fillId="27" borderId="10" xfId="0" applyNumberFormat="1" applyFill="1" applyBorder="1" applyAlignment="1">
      <alignment horizontal="center" vertical="center"/>
    </xf>
    <xf numFmtId="1" fontId="0" fillId="26" borderId="10" xfId="0" applyNumberFormat="1" applyFill="1" applyBorder="1" applyAlignment="1">
      <alignment horizontal="center" vertical="center"/>
    </xf>
    <xf numFmtId="1" fontId="0" fillId="27" borderId="10" xfId="0" applyNumberFormat="1" applyFill="1" applyBorder="1" applyAlignment="1">
      <alignment horizontal="center" vertical="center"/>
    </xf>
    <xf numFmtId="164" fontId="0" fillId="26" borderId="10" xfId="0" applyNumberFormat="1" applyFill="1" applyBorder="1" applyAlignment="1">
      <alignment horizontal="center" vertical="center"/>
    </xf>
    <xf numFmtId="14" fontId="0" fillId="26" borderId="10" xfId="0" applyNumberFormat="1" applyFill="1" applyBorder="1" applyAlignment="1">
      <alignment horizontal="center" vertical="center"/>
    </xf>
    <xf numFmtId="14" fontId="0" fillId="27" borderId="11" xfId="0" applyNumberFormat="1" applyFill="1" applyBorder="1" applyAlignment="1">
      <alignment horizontal="center" vertical="center"/>
    </xf>
    <xf numFmtId="0" fontId="0" fillId="27" borderId="19" xfId="0" applyFill="1" applyBorder="1" applyAlignment="1">
      <alignment horizontal="center" vertical="center"/>
    </xf>
    <xf numFmtId="0" fontId="0" fillId="27" borderId="11" xfId="0" applyFill="1" applyBorder="1" applyAlignment="1">
      <alignment horizontal="center" vertical="center"/>
    </xf>
    <xf numFmtId="0" fontId="0" fillId="27" borderId="17" xfId="0" applyFill="1" applyBorder="1" applyAlignment="1">
      <alignment horizontal="center" vertical="center"/>
    </xf>
    <xf numFmtId="1" fontId="0" fillId="27" borderId="13" xfId="0" applyNumberFormat="1" applyFill="1" applyBorder="1" applyAlignment="1">
      <alignment horizontal="center" vertical="center"/>
    </xf>
    <xf numFmtId="14" fontId="0" fillId="27" borderId="10" xfId="0" applyNumberFormat="1" applyFill="1" applyBorder="1" applyAlignment="1">
      <alignment horizontal="center" vertical="center"/>
    </xf>
    <xf numFmtId="0" fontId="0" fillId="27" borderId="10" xfId="0" applyFill="1" applyBorder="1" applyAlignment="1">
      <alignment horizontal="center" vertical="center"/>
    </xf>
    <xf numFmtId="0" fontId="0" fillId="26" borderId="16" xfId="0" applyFill="1" applyBorder="1" applyAlignment="1">
      <alignment horizontal="center" vertical="center"/>
    </xf>
    <xf numFmtId="0" fontId="0" fillId="26" borderId="33" xfId="0" applyFill="1" applyBorder="1" applyAlignment="1">
      <alignment horizontal="center" vertical="center"/>
    </xf>
    <xf numFmtId="0" fontId="0" fillId="27" borderId="34" xfId="1" applyNumberFormat="1" applyFont="1" applyFill="1" applyBorder="1" applyAlignment="1">
      <alignment horizontal="center" vertical="center"/>
    </xf>
    <xf numFmtId="0" fontId="26" fillId="28" borderId="12" xfId="0" applyFont="1" applyFill="1" applyBorder="1" applyAlignment="1">
      <alignment horizontal="center" vertical="center"/>
    </xf>
    <xf numFmtId="0" fontId="26" fillId="28" borderId="8" xfId="0" applyFont="1" applyFill="1" applyBorder="1" applyAlignment="1">
      <alignment horizontal="center" vertical="center"/>
    </xf>
    <xf numFmtId="164" fontId="26" fillId="28" borderId="8" xfId="0" applyNumberFormat="1" applyFont="1" applyFill="1" applyBorder="1" applyAlignment="1">
      <alignment horizontal="center" vertical="center"/>
    </xf>
    <xf numFmtId="1" fontId="26" fillId="25" borderId="8" xfId="0" applyNumberFormat="1" applyFont="1" applyFill="1" applyBorder="1" applyAlignment="1">
      <alignment horizontal="center" vertical="center"/>
    </xf>
    <xf numFmtId="1" fontId="26" fillId="28" borderId="8" xfId="0" applyNumberFormat="1" applyFont="1" applyFill="1" applyBorder="1" applyAlignment="1">
      <alignment horizontal="center" vertical="center"/>
    </xf>
    <xf numFmtId="164" fontId="26" fillId="25" borderId="8" xfId="0" applyNumberFormat="1" applyFont="1" applyFill="1" applyBorder="1" applyAlignment="1">
      <alignment horizontal="center" vertical="center"/>
    </xf>
    <xf numFmtId="14" fontId="26" fillId="25" borderId="8" xfId="0" applyNumberFormat="1" applyFont="1" applyFill="1" applyBorder="1" applyAlignment="1">
      <alignment horizontal="center" vertical="center"/>
    </xf>
    <xf numFmtId="14" fontId="0" fillId="28" borderId="9" xfId="0" applyNumberFormat="1" applyFill="1" applyBorder="1" applyAlignment="1">
      <alignment horizontal="center" vertical="center"/>
    </xf>
    <xf numFmtId="0" fontId="0" fillId="28" borderId="18" xfId="0" applyFill="1" applyBorder="1" applyAlignment="1">
      <alignment horizontal="center" vertical="center"/>
    </xf>
    <xf numFmtId="0" fontId="0" fillId="28" borderId="9" xfId="0" applyFill="1" applyBorder="1" applyAlignment="1">
      <alignment horizontal="center" vertical="center"/>
    </xf>
    <xf numFmtId="164" fontId="0" fillId="28" borderId="14" xfId="0" applyNumberFormat="1" applyFill="1" applyBorder="1" applyAlignment="1">
      <alignment horizontal="center" vertical="center"/>
    </xf>
    <xf numFmtId="164" fontId="0" fillId="28" borderId="15" xfId="0" applyNumberFormat="1" applyFill="1" applyBorder="1" applyAlignment="1">
      <alignment horizontal="center" vertical="center"/>
    </xf>
    <xf numFmtId="1" fontId="0" fillId="28" borderId="12" xfId="0" applyNumberFormat="1" applyFill="1" applyBorder="1" applyAlignment="1">
      <alignment horizontal="center" vertical="center"/>
    </xf>
    <xf numFmtId="14" fontId="0" fillId="28" borderId="8" xfId="0" applyNumberFormat="1" applyFill="1" applyBorder="1" applyAlignment="1">
      <alignment horizontal="center" vertical="center"/>
    </xf>
    <xf numFmtId="0" fontId="0" fillId="25" borderId="16" xfId="0" applyFill="1" applyBorder="1" applyAlignment="1">
      <alignment horizontal="center" vertical="center"/>
    </xf>
    <xf numFmtId="0" fontId="0" fillId="25" borderId="33" xfId="0" applyFill="1" applyBorder="1" applyAlignment="1">
      <alignment horizontal="center" vertical="center"/>
    </xf>
    <xf numFmtId="0" fontId="0" fillId="28" borderId="34" xfId="1" applyNumberFormat="1" applyFont="1" applyFill="1" applyBorder="1" applyAlignment="1">
      <alignment horizontal="center" vertical="center"/>
    </xf>
    <xf numFmtId="0" fontId="26" fillId="28" borderId="13" xfId="0" applyFont="1" applyFill="1" applyBorder="1" applyAlignment="1">
      <alignment horizontal="center" vertical="center"/>
    </xf>
    <xf numFmtId="0" fontId="26" fillId="28" borderId="10" xfId="0" applyFont="1" applyFill="1" applyBorder="1" applyAlignment="1">
      <alignment horizontal="center" vertical="center"/>
    </xf>
    <xf numFmtId="164" fontId="26" fillId="28" borderId="10" xfId="0" applyNumberFormat="1" applyFont="1" applyFill="1" applyBorder="1" applyAlignment="1">
      <alignment horizontal="center" vertical="center"/>
    </xf>
    <xf numFmtId="1" fontId="26" fillId="25" borderId="10" xfId="0" applyNumberFormat="1" applyFont="1" applyFill="1" applyBorder="1" applyAlignment="1">
      <alignment horizontal="center" vertical="center"/>
    </xf>
    <xf numFmtId="1" fontId="26" fillId="28" borderId="10" xfId="0" applyNumberFormat="1" applyFont="1" applyFill="1" applyBorder="1" applyAlignment="1">
      <alignment horizontal="center" vertical="center"/>
    </xf>
    <xf numFmtId="164" fontId="26" fillId="25" borderId="10" xfId="0" applyNumberFormat="1" applyFont="1" applyFill="1" applyBorder="1" applyAlignment="1">
      <alignment horizontal="center" vertical="center"/>
    </xf>
    <xf numFmtId="14" fontId="26" fillId="25" borderId="10" xfId="0" applyNumberFormat="1" applyFont="1" applyFill="1" applyBorder="1" applyAlignment="1">
      <alignment horizontal="center" vertical="center"/>
    </xf>
    <xf numFmtId="14" fontId="0" fillId="28" borderId="11" xfId="0" applyNumberFormat="1" applyFill="1" applyBorder="1" applyAlignment="1">
      <alignment horizontal="center" vertical="center"/>
    </xf>
    <xf numFmtId="0" fontId="0" fillId="28" borderId="19" xfId="0" applyFill="1" applyBorder="1" applyAlignment="1">
      <alignment horizontal="center" vertical="center"/>
    </xf>
    <xf numFmtId="0" fontId="0" fillId="28" borderId="11" xfId="0" applyFill="1" applyBorder="1" applyAlignment="1">
      <alignment horizontal="center" vertical="center"/>
    </xf>
    <xf numFmtId="164" fontId="0" fillId="28" borderId="16" xfId="0" applyNumberFormat="1" applyFill="1" applyBorder="1" applyAlignment="1">
      <alignment horizontal="center" vertical="center"/>
    </xf>
    <xf numFmtId="164" fontId="0" fillId="28" borderId="17" xfId="0" applyNumberFormat="1" applyFill="1" applyBorder="1" applyAlignment="1">
      <alignment horizontal="center" vertical="center"/>
    </xf>
    <xf numFmtId="1" fontId="0" fillId="28" borderId="13" xfId="0" applyNumberFormat="1" applyFill="1" applyBorder="1" applyAlignment="1">
      <alignment horizontal="center" vertical="center"/>
    </xf>
    <xf numFmtId="14" fontId="0" fillId="28" borderId="10" xfId="0" applyNumberFormat="1" applyFill="1" applyBorder="1" applyAlignment="1">
      <alignment horizontal="center" vertical="center"/>
    </xf>
    <xf numFmtId="0" fontId="0" fillId="28" borderId="16" xfId="0" applyFill="1" applyBorder="1" applyAlignment="1">
      <alignment horizontal="center" vertical="center"/>
    </xf>
    <xf numFmtId="0" fontId="0" fillId="28" borderId="17" xfId="0" applyFill="1" applyBorder="1" applyAlignment="1">
      <alignment horizontal="center" vertical="center"/>
    </xf>
    <xf numFmtId="0" fontId="0" fillId="28" borderId="10" xfId="0" applyFill="1" applyBorder="1" applyAlignment="1">
      <alignment horizontal="center" vertical="center"/>
    </xf>
    <xf numFmtId="0" fontId="26" fillId="25" borderId="10" xfId="0" applyFont="1" applyFill="1" applyBorder="1" applyAlignment="1">
      <alignment horizontal="center" vertical="center"/>
    </xf>
    <xf numFmtId="14" fontId="0" fillId="25" borderId="11" xfId="0" applyNumberFormat="1" applyFill="1" applyBorder="1" applyAlignment="1">
      <alignment horizontal="center" vertical="center"/>
    </xf>
    <xf numFmtId="0" fontId="0" fillId="25" borderId="19" xfId="0" applyFill="1" applyBorder="1" applyAlignment="1">
      <alignment horizontal="center" vertical="center"/>
    </xf>
    <xf numFmtId="0" fontId="0" fillId="25" borderId="11" xfId="0" applyFill="1" applyBorder="1" applyAlignment="1">
      <alignment horizontal="center" vertical="center"/>
    </xf>
    <xf numFmtId="0" fontId="0" fillId="25" borderId="17" xfId="0" applyFill="1" applyBorder="1" applyAlignment="1">
      <alignment horizontal="center" vertical="center"/>
    </xf>
    <xf numFmtId="1" fontId="0" fillId="25" borderId="13" xfId="0" applyNumberFormat="1" applyFill="1" applyBorder="1" applyAlignment="1">
      <alignment horizontal="center" vertical="center"/>
    </xf>
    <xf numFmtId="14" fontId="0" fillId="25" borderId="10" xfId="0" applyNumberFormat="1" applyFill="1" applyBorder="1" applyAlignment="1">
      <alignment horizontal="center" vertical="center"/>
    </xf>
    <xf numFmtId="0" fontId="0" fillId="25" borderId="10" xfId="0" applyFill="1" applyBorder="1" applyAlignment="1">
      <alignment horizontal="center" vertical="center"/>
    </xf>
    <xf numFmtId="0" fontId="0" fillId="28" borderId="13" xfId="0" applyFill="1" applyBorder="1" applyAlignment="1">
      <alignment horizontal="center" vertical="center"/>
    </xf>
    <xf numFmtId="164" fontId="0" fillId="25" borderId="10" xfId="0" applyNumberFormat="1" applyFill="1" applyBorder="1" applyAlignment="1">
      <alignment horizontal="center" vertical="center"/>
    </xf>
    <xf numFmtId="1" fontId="0" fillId="25" borderId="10" xfId="0" applyNumberFormat="1" applyFill="1" applyBorder="1" applyAlignment="1">
      <alignment horizontal="center" vertical="center"/>
    </xf>
    <xf numFmtId="1" fontId="0" fillId="28" borderId="10" xfId="0" applyNumberFormat="1" applyFill="1" applyBorder="1" applyAlignment="1">
      <alignment horizontal="center" vertical="center"/>
    </xf>
    <xf numFmtId="164" fontId="0" fillId="28" borderId="10" xfId="0" applyNumberFormat="1" applyFill="1" applyBorder="1" applyAlignment="1">
      <alignment horizontal="center" vertical="center"/>
    </xf>
    <xf numFmtId="0" fontId="0" fillId="6" borderId="0" xfId="0" applyFill="1" applyAlignment="1">
      <alignment horizontal="left" indent="5"/>
    </xf>
    <xf numFmtId="0" fontId="28" fillId="6" borderId="0" xfId="0" applyFont="1" applyFill="1" applyAlignment="1">
      <alignment horizontal="left" indent="5"/>
    </xf>
    <xf numFmtId="0" fontId="45" fillId="6" borderId="0" xfId="0" applyFont="1" applyFill="1" applyAlignment="1">
      <alignment horizontal="left" vertical="center" indent="1"/>
    </xf>
    <xf numFmtId="0" fontId="12" fillId="6" borderId="39" xfId="0" applyFont="1" applyFill="1" applyBorder="1" applyAlignment="1">
      <alignment vertical="center" wrapText="1"/>
    </xf>
    <xf numFmtId="0" fontId="12" fillId="6" borderId="40" xfId="0" applyFont="1" applyFill="1" applyBorder="1" applyAlignment="1">
      <alignment vertical="center" wrapText="1"/>
    </xf>
    <xf numFmtId="0" fontId="12" fillId="6" borderId="41" xfId="0" applyFont="1" applyFill="1" applyBorder="1" applyAlignment="1">
      <alignment vertical="center" wrapText="1"/>
    </xf>
    <xf numFmtId="0" fontId="47" fillId="6" borderId="0" xfId="0" applyFont="1" applyFill="1"/>
    <xf numFmtId="0" fontId="12" fillId="6" borderId="0" xfId="0" applyFont="1" applyFill="1" applyAlignment="1">
      <alignment wrapText="1"/>
    </xf>
    <xf numFmtId="0" fontId="12" fillId="6" borderId="39" xfId="0" applyFont="1" applyFill="1" applyBorder="1" applyAlignment="1">
      <alignment horizontal="left" vertical="center" wrapText="1"/>
    </xf>
    <xf numFmtId="0" fontId="12" fillId="6" borderId="40" xfId="0" applyFont="1" applyFill="1" applyBorder="1" applyAlignment="1">
      <alignment horizontal="left" vertical="center" wrapText="1"/>
    </xf>
    <xf numFmtId="0" fontId="12" fillId="6" borderId="41" xfId="0" applyFont="1" applyFill="1" applyBorder="1" applyAlignment="1">
      <alignment horizontal="left" vertical="center" wrapText="1"/>
    </xf>
    <xf numFmtId="0" fontId="48" fillId="6" borderId="0" xfId="0" applyFont="1" applyFill="1" applyAlignment="1">
      <alignment wrapText="1"/>
    </xf>
    <xf numFmtId="0" fontId="49" fillId="6" borderId="0" xfId="0" applyFont="1" applyFill="1"/>
    <xf numFmtId="0" fontId="17" fillId="6" borderId="0" xfId="0" applyFont="1" applyFill="1" applyAlignment="1">
      <alignment wrapText="1"/>
    </xf>
    <xf numFmtId="0" fontId="12" fillId="6" borderId="0" xfId="0" applyFont="1" applyFill="1" applyAlignment="1">
      <alignment horizontal="left" vertical="center" wrapText="1"/>
    </xf>
    <xf numFmtId="0" fontId="17" fillId="6" borderId="0" xfId="0" applyFont="1" applyFill="1" applyAlignment="1">
      <alignment vertical="top" wrapText="1"/>
    </xf>
    <xf numFmtId="0" fontId="0" fillId="0" borderId="0" xfId="0" applyAlignment="1">
      <alignment vertical="top"/>
    </xf>
    <xf numFmtId="0" fontId="17" fillId="6" borderId="0" xfId="0" applyFont="1" applyFill="1" applyAlignment="1">
      <alignment horizontal="left" wrapText="1"/>
    </xf>
    <xf numFmtId="165" fontId="9" fillId="6" borderId="0" xfId="0" applyNumberFormat="1" applyFont="1" applyFill="1" applyAlignment="1">
      <alignment vertical="center"/>
    </xf>
    <xf numFmtId="165" fontId="0" fillId="6" borderId="0" xfId="0" applyNumberFormat="1" applyFill="1"/>
    <xf numFmtId="165" fontId="46" fillId="6" borderId="39" xfId="0" applyNumberFormat="1" applyFont="1" applyFill="1" applyBorder="1" applyAlignment="1">
      <alignment horizontal="right" vertical="center"/>
    </xf>
    <xf numFmtId="165" fontId="46" fillId="6" borderId="41" xfId="0" applyNumberFormat="1" applyFont="1" applyFill="1" applyBorder="1" applyAlignment="1">
      <alignment horizontal="right" vertical="center"/>
    </xf>
    <xf numFmtId="165" fontId="46" fillId="6" borderId="0" xfId="0" applyNumberFormat="1" applyFont="1" applyFill="1" applyAlignment="1">
      <alignment horizontal="right" vertical="center"/>
    </xf>
    <xf numFmtId="0" fontId="12" fillId="6" borderId="0" xfId="0" applyFont="1" applyFill="1" applyAlignment="1">
      <alignment vertical="center" wrapText="1"/>
    </xf>
    <xf numFmtId="165" fontId="46" fillId="6" borderId="39" xfId="0" applyNumberFormat="1" applyFont="1" applyFill="1" applyBorder="1" applyAlignment="1">
      <alignment horizontal="right" vertical="center" indent="1"/>
    </xf>
    <xf numFmtId="165" fontId="46" fillId="6" borderId="40" xfId="0" applyNumberFormat="1" applyFont="1" applyFill="1" applyBorder="1" applyAlignment="1">
      <alignment horizontal="right" vertical="center" indent="1"/>
    </xf>
    <xf numFmtId="165" fontId="46" fillId="6" borderId="41" xfId="0" applyNumberFormat="1" applyFont="1" applyFill="1" applyBorder="1" applyAlignment="1">
      <alignment horizontal="right" vertical="center" indent="1"/>
    </xf>
    <xf numFmtId="0" fontId="54" fillId="6" borderId="0" xfId="0" applyFont="1" applyFill="1" applyAlignment="1" applyProtection="1">
      <alignment horizontal="left" wrapText="1"/>
      <protection hidden="1"/>
    </xf>
    <xf numFmtId="0" fontId="48" fillId="6" borderId="0" xfId="0" applyFont="1" applyFill="1" applyAlignment="1" applyProtection="1">
      <alignment wrapText="1"/>
      <protection hidden="1"/>
    </xf>
    <xf numFmtId="0" fontId="52" fillId="6" borderId="0" xfId="0" applyFont="1" applyFill="1" applyAlignment="1" applyProtection="1">
      <alignment horizontal="left" wrapText="1"/>
      <protection hidden="1"/>
    </xf>
    <xf numFmtId="0" fontId="6" fillId="6" borderId="0" xfId="0" applyFont="1" applyFill="1" applyAlignment="1" applyProtection="1">
      <alignment horizontal="left" wrapText="1"/>
      <protection hidden="1"/>
    </xf>
    <xf numFmtId="0" fontId="53" fillId="6" borderId="0" xfId="0" applyFont="1" applyFill="1" applyAlignment="1" applyProtection="1">
      <alignment horizontal="left" wrapText="1"/>
      <protection hidden="1"/>
    </xf>
    <xf numFmtId="0" fontId="56" fillId="6" borderId="0" xfId="0" applyFont="1" applyFill="1" applyAlignment="1" applyProtection="1">
      <alignment horizontal="left" wrapText="1"/>
      <protection hidden="1"/>
    </xf>
    <xf numFmtId="0" fontId="44" fillId="6" borderId="0" xfId="0" applyFont="1" applyFill="1" applyAlignment="1" applyProtection="1">
      <alignment horizontal="left" wrapText="1"/>
      <protection hidden="1"/>
    </xf>
    <xf numFmtId="0" fontId="57" fillId="6" borderId="0" xfId="0" applyFont="1" applyFill="1" applyAlignment="1" applyProtection="1">
      <alignment horizontal="left" wrapText="1"/>
      <protection hidden="1"/>
    </xf>
    <xf numFmtId="165" fontId="46" fillId="6" borderId="39" xfId="0" applyNumberFormat="1" applyFont="1" applyFill="1" applyBorder="1" applyAlignment="1">
      <alignment horizontal="right" indent="1"/>
    </xf>
    <xf numFmtId="165" fontId="46" fillId="6" borderId="41" xfId="0" applyNumberFormat="1" applyFont="1" applyFill="1" applyBorder="1" applyAlignment="1">
      <alignment horizontal="right" indent="1"/>
    </xf>
    <xf numFmtId="165" fontId="46" fillId="6" borderId="0" xfId="0" applyNumberFormat="1" applyFont="1" applyFill="1" applyAlignment="1">
      <alignment horizontal="right" vertical="center" indent="1"/>
    </xf>
    <xf numFmtId="0" fontId="0" fillId="29" borderId="3" xfId="0" applyFill="1" applyBorder="1" applyAlignment="1">
      <alignment horizontal="left" vertical="center"/>
    </xf>
    <xf numFmtId="0" fontId="0" fillId="29" borderId="3" xfId="0" applyFill="1" applyBorder="1" applyAlignment="1">
      <alignment horizontal="left" vertical="center" wrapText="1"/>
    </xf>
    <xf numFmtId="164" fontId="26" fillId="29" borderId="8" xfId="0" applyNumberFormat="1" applyFont="1" applyFill="1" applyBorder="1" applyAlignment="1">
      <alignment horizontal="center" vertical="center"/>
    </xf>
    <xf numFmtId="1" fontId="26" fillId="30" borderId="8" xfId="0" applyNumberFormat="1" applyFont="1" applyFill="1" applyBorder="1" applyAlignment="1">
      <alignment horizontal="center" vertical="center"/>
    </xf>
    <xf numFmtId="1" fontId="26" fillId="29" borderId="8" xfId="0" applyNumberFormat="1" applyFont="1" applyFill="1" applyBorder="1" applyAlignment="1">
      <alignment horizontal="center" vertical="center"/>
    </xf>
    <xf numFmtId="164" fontId="26" fillId="30" borderId="8" xfId="0" applyNumberFormat="1" applyFont="1" applyFill="1" applyBorder="1" applyAlignment="1">
      <alignment horizontal="center" vertical="center"/>
    </xf>
    <xf numFmtId="14" fontId="26" fillId="30" borderId="8" xfId="0" applyNumberFormat="1" applyFont="1" applyFill="1" applyBorder="1" applyAlignment="1">
      <alignment horizontal="center" vertical="center"/>
    </xf>
    <xf numFmtId="14" fontId="0" fillId="29" borderId="9" xfId="0" applyNumberFormat="1" applyFill="1" applyBorder="1" applyAlignment="1">
      <alignment horizontal="center" vertical="center"/>
    </xf>
    <xf numFmtId="0" fontId="0" fillId="29" borderId="18" xfId="0" applyFill="1" applyBorder="1" applyAlignment="1">
      <alignment horizontal="center" vertical="center"/>
    </xf>
    <xf numFmtId="0" fontId="0" fillId="29" borderId="9" xfId="0" applyFill="1" applyBorder="1" applyAlignment="1">
      <alignment horizontal="center" vertical="center"/>
    </xf>
    <xf numFmtId="164" fontId="0" fillId="29" borderId="14" xfId="0" applyNumberFormat="1" applyFill="1" applyBorder="1" applyAlignment="1">
      <alignment horizontal="center" vertical="center"/>
    </xf>
    <xf numFmtId="164" fontId="0" fillId="29" borderId="15" xfId="0" applyNumberFormat="1" applyFill="1" applyBorder="1" applyAlignment="1">
      <alignment horizontal="center" vertical="center"/>
    </xf>
    <xf numFmtId="1" fontId="0" fillId="29" borderId="12" xfId="0" applyNumberFormat="1" applyFill="1" applyBorder="1" applyAlignment="1">
      <alignment horizontal="center" vertical="center"/>
    </xf>
    <xf numFmtId="14" fontId="0" fillId="29" borderId="8" xfId="0" applyNumberFormat="1" applyFill="1" applyBorder="1" applyAlignment="1">
      <alignment horizontal="center" vertical="center"/>
    </xf>
    <xf numFmtId="0" fontId="0" fillId="30" borderId="16" xfId="0" applyFill="1" applyBorder="1" applyAlignment="1">
      <alignment horizontal="center" vertical="center"/>
    </xf>
    <xf numFmtId="0" fontId="0" fillId="30" borderId="33" xfId="0" applyFill="1" applyBorder="1" applyAlignment="1">
      <alignment horizontal="center" vertical="center"/>
    </xf>
    <xf numFmtId="0" fontId="0" fillId="30" borderId="36" xfId="0" applyFill="1" applyBorder="1" applyAlignment="1">
      <alignment horizontal="center" vertical="center"/>
    </xf>
    <xf numFmtId="0" fontId="0" fillId="29" borderId="34" xfId="0" applyFill="1" applyBorder="1" applyAlignment="1">
      <alignment horizontal="center" vertical="center" wrapText="1"/>
    </xf>
    <xf numFmtId="164" fontId="26" fillId="29" borderId="10" xfId="0" applyNumberFormat="1" applyFont="1" applyFill="1" applyBorder="1" applyAlignment="1">
      <alignment horizontal="center" vertical="center"/>
    </xf>
    <xf numFmtId="1" fontId="26" fillId="30" borderId="10" xfId="0" applyNumberFormat="1" applyFont="1" applyFill="1" applyBorder="1" applyAlignment="1">
      <alignment horizontal="center" vertical="center"/>
    </xf>
    <xf numFmtId="1" fontId="26" fillId="29" borderId="10" xfId="0" applyNumberFormat="1" applyFont="1" applyFill="1" applyBorder="1" applyAlignment="1">
      <alignment horizontal="center" vertical="center"/>
    </xf>
    <xf numFmtId="164" fontId="26" fillId="30" borderId="10" xfId="0" applyNumberFormat="1" applyFont="1" applyFill="1" applyBorder="1" applyAlignment="1">
      <alignment horizontal="center" vertical="center"/>
    </xf>
    <xf numFmtId="14" fontId="26" fillId="30" borderId="10" xfId="0" applyNumberFormat="1" applyFont="1" applyFill="1" applyBorder="1" applyAlignment="1">
      <alignment horizontal="center" vertical="center"/>
    </xf>
    <xf numFmtId="14" fontId="0" fillId="29" borderId="11" xfId="0" applyNumberFormat="1" applyFill="1" applyBorder="1" applyAlignment="1">
      <alignment horizontal="center" vertical="center"/>
    </xf>
    <xf numFmtId="0" fontId="0" fillId="29" borderId="19" xfId="0" applyFill="1" applyBorder="1" applyAlignment="1">
      <alignment horizontal="center" vertical="center"/>
    </xf>
    <xf numFmtId="0" fontId="0" fillId="29" borderId="11" xfId="0" applyFill="1" applyBorder="1" applyAlignment="1">
      <alignment horizontal="center" vertical="center"/>
    </xf>
    <xf numFmtId="164" fontId="0" fillId="29" borderId="16" xfId="0" applyNumberFormat="1" applyFill="1" applyBorder="1" applyAlignment="1">
      <alignment horizontal="center" vertical="center"/>
    </xf>
    <xf numFmtId="164" fontId="0" fillId="29" borderId="17" xfId="0" applyNumberFormat="1" applyFill="1" applyBorder="1" applyAlignment="1">
      <alignment horizontal="center" vertical="center"/>
    </xf>
    <xf numFmtId="1" fontId="0" fillId="29" borderId="13" xfId="0" applyNumberFormat="1" applyFill="1" applyBorder="1" applyAlignment="1">
      <alignment horizontal="center" vertical="center"/>
    </xf>
    <xf numFmtId="14" fontId="0" fillId="29" borderId="10" xfId="0" applyNumberFormat="1" applyFill="1" applyBorder="1" applyAlignment="1">
      <alignment horizontal="center" vertical="center"/>
    </xf>
    <xf numFmtId="0" fontId="0" fillId="29" borderId="16" xfId="0" applyFill="1" applyBorder="1" applyAlignment="1">
      <alignment horizontal="center" vertical="center"/>
    </xf>
    <xf numFmtId="0" fontId="0" fillId="29" borderId="17" xfId="0" applyFill="1" applyBorder="1" applyAlignment="1">
      <alignment horizontal="center" vertical="center"/>
    </xf>
    <xf numFmtId="0" fontId="0" fillId="29" borderId="10" xfId="0" applyFill="1" applyBorder="1" applyAlignment="1">
      <alignment horizontal="center" vertical="center"/>
    </xf>
    <xf numFmtId="14" fontId="0" fillId="30" borderId="11" xfId="0" applyNumberFormat="1" applyFill="1" applyBorder="1" applyAlignment="1">
      <alignment horizontal="center" vertical="center"/>
    </xf>
    <xf numFmtId="0" fontId="0" fillId="30" borderId="19" xfId="0" applyFill="1" applyBorder="1" applyAlignment="1">
      <alignment horizontal="center" vertical="center"/>
    </xf>
    <xf numFmtId="0" fontId="0" fillId="30" borderId="11" xfId="0" applyFill="1" applyBorder="1" applyAlignment="1">
      <alignment horizontal="center" vertical="center"/>
    </xf>
    <xf numFmtId="0" fontId="0" fillId="30" borderId="17" xfId="0" applyFill="1" applyBorder="1" applyAlignment="1">
      <alignment horizontal="center" vertical="center"/>
    </xf>
    <xf numFmtId="1" fontId="0" fillId="30" borderId="13" xfId="0" applyNumberFormat="1" applyFill="1" applyBorder="1" applyAlignment="1">
      <alignment horizontal="center" vertical="center"/>
    </xf>
    <xf numFmtId="14" fontId="0" fillId="30" borderId="10" xfId="0" applyNumberFormat="1" applyFill="1" applyBorder="1" applyAlignment="1">
      <alignment horizontal="center" vertical="center"/>
    </xf>
    <xf numFmtId="0" fontId="0" fillId="30" borderId="10" xfId="0" applyFill="1" applyBorder="1" applyAlignment="1">
      <alignment horizontal="center" vertical="center"/>
    </xf>
    <xf numFmtId="0" fontId="0" fillId="29" borderId="13" xfId="0" applyFill="1" applyBorder="1" applyAlignment="1">
      <alignment horizontal="center" vertical="center"/>
    </xf>
    <xf numFmtId="164" fontId="0" fillId="30" borderId="10" xfId="0" applyNumberFormat="1" applyFill="1" applyBorder="1" applyAlignment="1">
      <alignment horizontal="center" vertical="center"/>
    </xf>
    <xf numFmtId="1" fontId="0" fillId="30" borderId="10" xfId="0" applyNumberFormat="1" applyFill="1" applyBorder="1" applyAlignment="1">
      <alignment horizontal="center" vertical="center"/>
    </xf>
    <xf numFmtId="1" fontId="0" fillId="29" borderId="10" xfId="0" applyNumberFormat="1" applyFill="1" applyBorder="1" applyAlignment="1">
      <alignment horizontal="center" vertical="center"/>
    </xf>
    <xf numFmtId="164" fontId="0" fillId="29" borderId="10" xfId="0" applyNumberFormat="1" applyFill="1" applyBorder="1" applyAlignment="1">
      <alignment horizontal="center" vertical="center"/>
    </xf>
    <xf numFmtId="0" fontId="26" fillId="29" borderId="12" xfId="0" applyFont="1" applyFill="1" applyBorder="1" applyAlignment="1">
      <alignment horizontal="center" vertical="center"/>
    </xf>
    <xf numFmtId="0" fontId="26" fillId="29" borderId="8" xfId="0" applyFont="1" applyFill="1" applyBorder="1" applyAlignment="1">
      <alignment horizontal="center" vertical="center"/>
    </xf>
    <xf numFmtId="0" fontId="26" fillId="29" borderId="13" xfId="0" applyFont="1" applyFill="1" applyBorder="1" applyAlignment="1">
      <alignment horizontal="center" vertical="center"/>
    </xf>
    <xf numFmtId="0" fontId="26" fillId="29" borderId="10" xfId="0" applyFont="1" applyFill="1" applyBorder="1" applyAlignment="1">
      <alignment horizontal="center" vertical="center"/>
    </xf>
    <xf numFmtId="0" fontId="26" fillId="30" borderId="10" xfId="0" applyFont="1" applyFill="1" applyBorder="1" applyAlignment="1">
      <alignment horizontal="center" vertical="center"/>
    </xf>
    <xf numFmtId="14" fontId="0" fillId="28" borderId="16" xfId="0" applyNumberFormat="1" applyFill="1" applyBorder="1" applyAlignment="1">
      <alignment horizontal="center" vertical="center"/>
    </xf>
    <xf numFmtId="14" fontId="0" fillId="25" borderId="16" xfId="0" applyNumberFormat="1" applyFill="1" applyBorder="1" applyAlignment="1">
      <alignment horizontal="center" vertical="center"/>
    </xf>
    <xf numFmtId="14" fontId="0" fillId="27" borderId="16" xfId="0" applyNumberFormat="1" applyFill="1" applyBorder="1" applyAlignment="1">
      <alignment horizontal="center" vertical="center"/>
    </xf>
    <xf numFmtId="0" fontId="0" fillId="27" borderId="13" xfId="0" applyFill="1" applyBorder="1" applyAlignment="1">
      <alignment horizontal="center" vertical="center"/>
    </xf>
    <xf numFmtId="0" fontId="0" fillId="27" borderId="3" xfId="0" applyFill="1" applyBorder="1" applyAlignment="1">
      <alignment horizontal="left" vertical="center" wrapText="1"/>
    </xf>
    <xf numFmtId="0" fontId="3" fillId="14" borderId="37" xfId="0" applyFont="1" applyFill="1" applyBorder="1" applyAlignment="1">
      <alignment horizontal="center" vertical="center" wrapText="1"/>
    </xf>
    <xf numFmtId="0" fontId="0" fillId="28" borderId="3" xfId="0" applyFill="1" applyBorder="1" applyAlignment="1">
      <alignment horizontal="left" vertical="center" wrapText="1"/>
    </xf>
    <xf numFmtId="0" fontId="0" fillId="28" borderId="20" xfId="0" applyFill="1" applyBorder="1" applyAlignment="1">
      <alignment horizontal="center" vertical="center"/>
    </xf>
    <xf numFmtId="0" fontId="0" fillId="28" borderId="6" xfId="0" applyFill="1" applyBorder="1" applyAlignment="1">
      <alignment horizontal="left" vertical="center"/>
    </xf>
    <xf numFmtId="0" fontId="0" fillId="25" borderId="21" xfId="0" applyFill="1" applyBorder="1" applyAlignment="1">
      <alignment horizontal="center" vertical="center"/>
    </xf>
    <xf numFmtId="0" fontId="0" fillId="28" borderId="21" xfId="0" applyFill="1" applyBorder="1" applyAlignment="1">
      <alignment horizontal="center" vertical="center"/>
    </xf>
    <xf numFmtId="0" fontId="0" fillId="28" borderId="3" xfId="0" applyFill="1" applyBorder="1" applyAlignment="1">
      <alignment horizontal="left" vertical="center"/>
    </xf>
    <xf numFmtId="164" fontId="0" fillId="25" borderId="16" xfId="0" applyNumberFormat="1" applyFill="1" applyBorder="1" applyAlignment="1">
      <alignment horizontal="center" vertical="center"/>
    </xf>
    <xf numFmtId="164" fontId="0" fillId="25" borderId="17" xfId="0" applyNumberFormat="1" applyFill="1" applyBorder="1" applyAlignment="1">
      <alignment horizontal="center" vertical="center"/>
    </xf>
    <xf numFmtId="14" fontId="0" fillId="28" borderId="17" xfId="0" applyNumberFormat="1" applyFill="1" applyBorder="1" applyAlignment="1">
      <alignment horizontal="center" vertical="center"/>
    </xf>
    <xf numFmtId="0" fontId="2" fillId="25" borderId="21" xfId="0" applyFont="1" applyFill="1" applyBorder="1" applyAlignment="1">
      <alignment horizontal="center" vertical="center"/>
    </xf>
    <xf numFmtId="14" fontId="0" fillId="25" borderId="17" xfId="0" applyNumberFormat="1" applyFill="1" applyBorder="1" applyAlignment="1">
      <alignment horizontal="center" vertical="center"/>
    </xf>
    <xf numFmtId="0" fontId="0" fillId="25" borderId="13" xfId="0" applyFill="1" applyBorder="1" applyAlignment="1">
      <alignment horizontal="center" vertical="center"/>
    </xf>
    <xf numFmtId="0" fontId="4" fillId="28" borderId="10" xfId="0" applyFont="1" applyFill="1" applyBorder="1" applyAlignment="1">
      <alignment horizontal="center" vertical="center"/>
    </xf>
    <xf numFmtId="0" fontId="5" fillId="28" borderId="10" xfId="0" applyFont="1" applyFill="1" applyBorder="1" applyAlignment="1">
      <alignment horizontal="center" vertical="center"/>
    </xf>
    <xf numFmtId="0" fontId="0" fillId="25" borderId="23" xfId="0" applyFill="1" applyBorder="1" applyAlignment="1">
      <alignment horizontal="center" vertical="center"/>
    </xf>
    <xf numFmtId="0" fontId="0" fillId="25" borderId="24" xfId="0" applyFill="1" applyBorder="1" applyAlignment="1">
      <alignment horizontal="center" vertical="center"/>
    </xf>
    <xf numFmtId="0" fontId="0" fillId="28" borderId="24" xfId="0" applyFill="1" applyBorder="1" applyAlignment="1">
      <alignment horizontal="center" vertical="center"/>
    </xf>
    <xf numFmtId="164" fontId="0" fillId="25" borderId="24" xfId="0" applyNumberFormat="1" applyFill="1" applyBorder="1" applyAlignment="1">
      <alignment horizontal="center" vertical="center"/>
    </xf>
    <xf numFmtId="1" fontId="0" fillId="25" borderId="24" xfId="0" applyNumberFormat="1" applyFill="1" applyBorder="1" applyAlignment="1">
      <alignment horizontal="center" vertical="center"/>
    </xf>
    <xf numFmtId="1" fontId="0" fillId="28" borderId="24" xfId="0" applyNumberFormat="1" applyFill="1" applyBorder="1" applyAlignment="1">
      <alignment horizontal="center" vertical="center"/>
    </xf>
    <xf numFmtId="14" fontId="0" fillId="25" borderId="24" xfId="0" applyNumberFormat="1" applyFill="1" applyBorder="1" applyAlignment="1">
      <alignment horizontal="center" vertical="center"/>
    </xf>
    <xf numFmtId="14" fontId="0" fillId="25" borderId="25" xfId="0" applyNumberFormat="1" applyFill="1" applyBorder="1" applyAlignment="1">
      <alignment horizontal="center" vertical="center"/>
    </xf>
    <xf numFmtId="0" fontId="0" fillId="25" borderId="26" xfId="0" applyFill="1" applyBorder="1" applyAlignment="1">
      <alignment horizontal="center" vertical="center"/>
    </xf>
    <xf numFmtId="0" fontId="0" fillId="25" borderId="25" xfId="0" applyFill="1" applyBorder="1" applyAlignment="1">
      <alignment horizontal="center" vertical="center"/>
    </xf>
    <xf numFmtId="0" fontId="0" fillId="25" borderId="27" xfId="0" applyFill="1" applyBorder="1" applyAlignment="1">
      <alignment horizontal="center" vertical="center"/>
    </xf>
    <xf numFmtId="0" fontId="0" fillId="25" borderId="28" xfId="0" applyFill="1" applyBorder="1" applyAlignment="1">
      <alignment horizontal="center" vertical="center"/>
    </xf>
    <xf numFmtId="1" fontId="0" fillId="25" borderId="23" xfId="0" applyNumberFormat="1" applyFill="1" applyBorder="1" applyAlignment="1">
      <alignment horizontal="center" vertical="center"/>
    </xf>
    <xf numFmtId="0" fontId="0" fillId="25" borderId="29" xfId="0" applyFill="1" applyBorder="1" applyAlignment="1">
      <alignment horizontal="center" vertical="center"/>
    </xf>
    <xf numFmtId="0" fontId="0" fillId="28" borderId="22" xfId="0" applyFill="1" applyBorder="1" applyAlignment="1">
      <alignment horizontal="left" vertical="center"/>
    </xf>
    <xf numFmtId="0" fontId="0" fillId="6" borderId="0" xfId="0" applyFill="1" applyAlignment="1" applyProtection="1">
      <alignment horizontal="left" indent="5"/>
      <protection hidden="1"/>
    </xf>
    <xf numFmtId="0" fontId="35" fillId="6" borderId="0" xfId="0" applyFont="1" applyFill="1" applyAlignment="1" applyProtection="1">
      <alignment horizontal="left" indent="10"/>
      <protection hidden="1"/>
    </xf>
    <xf numFmtId="0" fontId="9" fillId="6" borderId="0" xfId="0" applyFont="1" applyFill="1" applyAlignment="1" applyProtection="1">
      <alignment vertical="center"/>
      <protection hidden="1"/>
    </xf>
    <xf numFmtId="0" fontId="35" fillId="6" borderId="0" xfId="0" applyFont="1" applyFill="1" applyAlignment="1">
      <alignment horizontal="left" indent="10"/>
    </xf>
    <xf numFmtId="0" fontId="44" fillId="6" borderId="0" xfId="0" applyFont="1" applyFill="1"/>
    <xf numFmtId="0" fontId="38" fillId="6" borderId="0" xfId="0" applyFont="1" applyFill="1" applyProtection="1">
      <protection hidden="1"/>
    </xf>
    <xf numFmtId="0" fontId="38" fillId="6" borderId="43" xfId="0" applyFont="1" applyFill="1" applyBorder="1" applyProtection="1">
      <protection hidden="1"/>
    </xf>
    <xf numFmtId="0" fontId="37" fillId="15" borderId="32" xfId="0" applyFont="1" applyFill="1" applyBorder="1" applyAlignment="1">
      <alignment horizontal="center" vertical="center" wrapText="1"/>
    </xf>
    <xf numFmtId="0" fontId="0" fillId="25" borderId="36" xfId="0" applyFill="1" applyBorder="1" applyAlignment="1">
      <alignment horizontal="center" vertical="center"/>
    </xf>
    <xf numFmtId="0" fontId="12" fillId="31" borderId="47" xfId="0" applyFont="1" applyFill="1" applyBorder="1" applyAlignment="1" applyProtection="1">
      <alignment vertical="center" wrapText="1"/>
      <protection hidden="1"/>
    </xf>
    <xf numFmtId="0" fontId="0" fillId="28" borderId="36" xfId="1" applyNumberFormat="1" applyFont="1" applyFill="1" applyBorder="1" applyAlignment="1">
      <alignment horizontal="center" vertical="center"/>
    </xf>
    <xf numFmtId="0" fontId="48" fillId="6" borderId="0" xfId="0" applyFont="1" applyFill="1" applyProtection="1">
      <protection hidden="1"/>
    </xf>
    <xf numFmtId="0" fontId="65" fillId="6" borderId="0" xfId="0" applyFont="1" applyFill="1" applyProtection="1">
      <protection hidden="1"/>
    </xf>
    <xf numFmtId="0" fontId="0" fillId="6" borderId="0" xfId="0" applyFill="1" applyAlignment="1" applyProtection="1">
      <alignment vertical="center" wrapText="1"/>
      <protection hidden="1"/>
    </xf>
    <xf numFmtId="0" fontId="36" fillId="6" borderId="0" xfId="0" applyFont="1" applyFill="1" applyAlignment="1" applyProtection="1">
      <alignment vertical="center" wrapText="1"/>
      <protection hidden="1"/>
    </xf>
    <xf numFmtId="0" fontId="0" fillId="6" borderId="0" xfId="0" applyFill="1" applyAlignment="1" applyProtection="1">
      <alignment horizontal="center"/>
      <protection hidden="1"/>
    </xf>
    <xf numFmtId="0" fontId="0" fillId="0" borderId="0" xfId="0" applyProtection="1">
      <protection hidden="1"/>
    </xf>
    <xf numFmtId="0" fontId="3" fillId="33" borderId="43" xfId="0" applyFont="1" applyFill="1" applyBorder="1" applyAlignment="1">
      <alignment horizontal="center" vertical="center" wrapText="1"/>
    </xf>
    <xf numFmtId="0" fontId="69" fillId="6" borderId="0" xfId="0" applyFont="1" applyFill="1" applyAlignment="1" applyProtection="1">
      <alignment horizontal="left" wrapText="1"/>
      <protection hidden="1"/>
    </xf>
    <xf numFmtId="0" fontId="70" fillId="6" borderId="0" xfId="0" applyFont="1" applyFill="1" applyAlignment="1" applyProtection="1">
      <alignment horizontal="left" wrapText="1"/>
      <protection hidden="1"/>
    </xf>
    <xf numFmtId="0" fontId="71" fillId="6" borderId="0" xfId="0" applyFont="1" applyFill="1" applyAlignment="1" applyProtection="1">
      <alignment horizontal="left" wrapText="1"/>
      <protection hidden="1"/>
    </xf>
    <xf numFmtId="0" fontId="6" fillId="6" borderId="0" xfId="0" applyFont="1" applyFill="1" applyProtection="1">
      <protection hidden="1"/>
    </xf>
    <xf numFmtId="0" fontId="6" fillId="6" borderId="0" xfId="0" applyFont="1" applyFill="1" applyAlignment="1" applyProtection="1">
      <alignment horizontal="left"/>
      <protection hidden="1"/>
    </xf>
    <xf numFmtId="0" fontId="68" fillId="6" borderId="0" xfId="0" applyFont="1" applyFill="1" applyAlignment="1" applyProtection="1">
      <alignment horizontal="left"/>
      <protection hidden="1"/>
    </xf>
    <xf numFmtId="0" fontId="6" fillId="0" borderId="0" xfId="0" applyFont="1" applyProtection="1">
      <protection hidden="1"/>
    </xf>
    <xf numFmtId="0" fontId="41" fillId="22" borderId="51" xfId="0" applyFont="1" applyFill="1" applyBorder="1" applyAlignment="1">
      <alignment horizontal="center" vertical="center" wrapText="1"/>
    </xf>
    <xf numFmtId="0" fontId="32" fillId="31" borderId="54" xfId="0" applyFont="1" applyFill="1" applyBorder="1" applyAlignment="1">
      <alignment vertical="center" wrapText="1"/>
    </xf>
    <xf numFmtId="0" fontId="34" fillId="6" borderId="56" xfId="0" applyFont="1" applyFill="1" applyBorder="1" applyAlignment="1">
      <alignment horizontal="right" vertical="center" wrapText="1" indent="3"/>
    </xf>
    <xf numFmtId="0" fontId="33" fillId="31" borderId="58" xfId="0" applyFont="1" applyFill="1" applyBorder="1" applyAlignment="1">
      <alignment vertical="center"/>
    </xf>
    <xf numFmtId="0" fontId="33" fillId="31" borderId="58" xfId="0" applyFont="1" applyFill="1" applyBorder="1" applyAlignment="1">
      <alignment vertical="center" wrapText="1"/>
    </xf>
    <xf numFmtId="0" fontId="34" fillId="6" borderId="60" xfId="0" applyFont="1" applyFill="1" applyBorder="1" applyAlignment="1">
      <alignment horizontal="right" vertical="center" wrapText="1" indent="3"/>
    </xf>
    <xf numFmtId="0" fontId="33" fillId="31" borderId="62" xfId="0" applyFont="1" applyFill="1" applyBorder="1" applyAlignment="1">
      <alignment vertical="center" wrapText="1"/>
    </xf>
    <xf numFmtId="0" fontId="32" fillId="31" borderId="52" xfId="0" applyFont="1" applyFill="1" applyBorder="1" applyAlignment="1">
      <alignment vertical="center" wrapText="1"/>
    </xf>
    <xf numFmtId="0" fontId="34" fillId="5" borderId="50" xfId="0" applyFont="1" applyFill="1" applyBorder="1" applyAlignment="1">
      <alignment horizontal="center" vertical="center" wrapText="1"/>
    </xf>
    <xf numFmtId="0" fontId="35" fillId="6" borderId="0" xfId="0" applyFont="1" applyFill="1" applyAlignment="1">
      <alignment horizontal="left" indent="3"/>
    </xf>
    <xf numFmtId="0" fontId="0" fillId="25" borderId="33" xfId="0" applyFill="1" applyBorder="1" applyAlignment="1">
      <alignment horizontal="center" vertical="center" wrapText="1"/>
    </xf>
    <xf numFmtId="0" fontId="0" fillId="21" borderId="33" xfId="0" applyFill="1" applyBorder="1" applyAlignment="1">
      <alignment horizontal="center" vertical="center"/>
    </xf>
    <xf numFmtId="0" fontId="3" fillId="14" borderId="64" xfId="0" applyFont="1" applyFill="1" applyBorder="1" applyAlignment="1">
      <alignment horizontal="center" vertical="center" wrapText="1"/>
    </xf>
    <xf numFmtId="0" fontId="3" fillId="14" borderId="65" xfId="0" applyFont="1" applyFill="1" applyBorder="1" applyAlignment="1">
      <alignment horizontal="center" vertical="center" wrapText="1"/>
    </xf>
    <xf numFmtId="0" fontId="3" fillId="14" borderId="66" xfId="0" applyFont="1" applyFill="1" applyBorder="1" applyAlignment="1">
      <alignment horizontal="center" vertical="center" wrapText="1"/>
    </xf>
    <xf numFmtId="0" fontId="26" fillId="28" borderId="37" xfId="0" applyFont="1" applyFill="1" applyBorder="1" applyAlignment="1">
      <alignment horizontal="center" vertical="center"/>
    </xf>
    <xf numFmtId="0" fontId="26" fillId="28" borderId="71" xfId="0" applyFont="1" applyFill="1" applyBorder="1" applyAlignment="1">
      <alignment horizontal="center" vertical="center"/>
    </xf>
    <xf numFmtId="164" fontId="26" fillId="28" borderId="71" xfId="0" applyNumberFormat="1" applyFont="1" applyFill="1" applyBorder="1" applyAlignment="1">
      <alignment horizontal="center" vertical="center"/>
    </xf>
    <xf numFmtId="1" fontId="26" fillId="25" borderId="71" xfId="0" applyNumberFormat="1" applyFont="1" applyFill="1" applyBorder="1" applyAlignment="1">
      <alignment horizontal="center" vertical="center"/>
    </xf>
    <xf numFmtId="1" fontId="26" fillId="28" borderId="71" xfId="0" applyNumberFormat="1" applyFont="1" applyFill="1" applyBorder="1" applyAlignment="1">
      <alignment horizontal="center" vertical="center"/>
    </xf>
    <xf numFmtId="164" fontId="26" fillId="25" borderId="71" xfId="0" applyNumberFormat="1" applyFont="1" applyFill="1" applyBorder="1" applyAlignment="1">
      <alignment horizontal="center" vertical="center"/>
    </xf>
    <xf numFmtId="14" fontId="26" fillId="25" borderId="71" xfId="0" applyNumberFormat="1" applyFont="1" applyFill="1" applyBorder="1" applyAlignment="1">
      <alignment horizontal="center" vertical="center"/>
    </xf>
    <xf numFmtId="14" fontId="0" fillId="28" borderId="72" xfId="0" applyNumberFormat="1" applyFill="1" applyBorder="1" applyAlignment="1">
      <alignment horizontal="center" vertical="center"/>
    </xf>
    <xf numFmtId="0" fontId="0" fillId="28" borderId="73" xfId="0" applyFill="1" applyBorder="1" applyAlignment="1">
      <alignment horizontal="center" vertical="center"/>
    </xf>
    <xf numFmtId="0" fontId="0" fillId="28" borderId="72" xfId="0" applyFill="1" applyBorder="1" applyAlignment="1">
      <alignment horizontal="center" vertical="center"/>
    </xf>
    <xf numFmtId="164" fontId="0" fillId="28" borderId="74" xfId="0" applyNumberFormat="1" applyFill="1" applyBorder="1" applyAlignment="1">
      <alignment horizontal="center" vertical="center"/>
    </xf>
    <xf numFmtId="164" fontId="0" fillId="28" borderId="75" xfId="0" applyNumberFormat="1" applyFill="1" applyBorder="1" applyAlignment="1">
      <alignment horizontal="center" vertical="center"/>
    </xf>
    <xf numFmtId="1" fontId="0" fillId="28" borderId="37" xfId="0" applyNumberFormat="1" applyFill="1" applyBorder="1" applyAlignment="1">
      <alignment horizontal="center" vertical="center"/>
    </xf>
    <xf numFmtId="14" fontId="0" fillId="28" borderId="71" xfId="0" applyNumberFormat="1" applyFill="1" applyBorder="1" applyAlignment="1">
      <alignment horizontal="center" vertical="center"/>
    </xf>
    <xf numFmtId="0" fontId="0" fillId="25" borderId="74" xfId="0" applyFill="1" applyBorder="1" applyAlignment="1">
      <alignment horizontal="center" vertical="center"/>
    </xf>
    <xf numFmtId="0" fontId="35" fillId="6" borderId="0" xfId="0" applyFont="1" applyFill="1"/>
    <xf numFmtId="0" fontId="75" fillId="14" borderId="76" xfId="0" applyFont="1" applyFill="1" applyBorder="1" applyAlignment="1">
      <alignment horizontal="center" vertical="top" wrapText="1"/>
    </xf>
    <xf numFmtId="0" fontId="75" fillId="14" borderId="67" xfId="0" applyFont="1" applyFill="1" applyBorder="1" applyAlignment="1">
      <alignment horizontal="center" vertical="top" wrapText="1"/>
    </xf>
    <xf numFmtId="0" fontId="75" fillId="14" borderId="64" xfId="0" applyFont="1" applyFill="1" applyBorder="1" applyAlignment="1">
      <alignment horizontal="center" vertical="center" wrapText="1"/>
    </xf>
    <xf numFmtId="0" fontId="75" fillId="14" borderId="65" xfId="0" applyFont="1" applyFill="1" applyBorder="1" applyAlignment="1">
      <alignment horizontal="center" vertical="center" wrapText="1"/>
    </xf>
    <xf numFmtId="0" fontId="75" fillId="14" borderId="69" xfId="0" applyFont="1" applyFill="1" applyBorder="1" applyAlignment="1">
      <alignment horizontal="center" vertical="center" wrapText="1"/>
    </xf>
    <xf numFmtId="0" fontId="75" fillId="14" borderId="70" xfId="0" applyFont="1" applyFill="1" applyBorder="1" applyAlignment="1">
      <alignment horizontal="center" vertical="center" wrapText="1"/>
    </xf>
    <xf numFmtId="0" fontId="75" fillId="14" borderId="68" xfId="0" applyFont="1" applyFill="1" applyBorder="1" applyAlignment="1">
      <alignment horizontal="center" vertical="top" wrapText="1"/>
    </xf>
    <xf numFmtId="0" fontId="3" fillId="33" borderId="65" xfId="0" applyFont="1" applyFill="1" applyBorder="1" applyAlignment="1">
      <alignment horizontal="center" vertical="center" wrapText="1"/>
    </xf>
    <xf numFmtId="0" fontId="73" fillId="2" borderId="38" xfId="0" applyFont="1" applyFill="1" applyBorder="1" applyAlignment="1">
      <alignment horizontal="center" vertical="center" wrapText="1"/>
    </xf>
    <xf numFmtId="0" fontId="75" fillId="14" borderId="81" xfId="0" applyFont="1" applyFill="1" applyBorder="1" applyAlignment="1">
      <alignment horizontal="center" vertical="center" wrapText="1"/>
    </xf>
    <xf numFmtId="0" fontId="75" fillId="14" borderId="82" xfId="0" applyFont="1" applyFill="1" applyBorder="1" applyAlignment="1">
      <alignment horizontal="center" vertical="center" wrapText="1"/>
    </xf>
    <xf numFmtId="0" fontId="0" fillId="25" borderId="82" xfId="0" applyFill="1" applyBorder="1" applyAlignment="1">
      <alignment horizontal="center" vertical="center"/>
    </xf>
    <xf numFmtId="0" fontId="0" fillId="28" borderId="83" xfId="1" applyNumberFormat="1" applyFont="1" applyFill="1" applyBorder="1" applyAlignment="1">
      <alignment horizontal="center" vertical="center"/>
    </xf>
    <xf numFmtId="0" fontId="3" fillId="33" borderId="37" xfId="0" applyFont="1" applyFill="1" applyBorder="1" applyAlignment="1">
      <alignment horizontal="center" vertical="center" wrapText="1"/>
    </xf>
    <xf numFmtId="0" fontId="3" fillId="14" borderId="71" xfId="0" applyFont="1" applyFill="1" applyBorder="1" applyAlignment="1">
      <alignment horizontal="center" vertical="center" wrapText="1"/>
    </xf>
    <xf numFmtId="0" fontId="3" fillId="33" borderId="71" xfId="0" applyFont="1" applyFill="1" applyBorder="1" applyAlignment="1">
      <alignment horizontal="center" vertical="center" wrapText="1"/>
    </xf>
    <xf numFmtId="0" fontId="75" fillId="14" borderId="71" xfId="0" applyFont="1" applyFill="1" applyBorder="1" applyAlignment="1">
      <alignment horizontal="center" vertical="center" wrapText="1"/>
    </xf>
    <xf numFmtId="0" fontId="3" fillId="14" borderId="84" xfId="0" applyFont="1" applyFill="1" applyBorder="1" applyAlignment="1">
      <alignment horizontal="center" vertical="center" wrapText="1"/>
    </xf>
    <xf numFmtId="0" fontId="75" fillId="14" borderId="37" xfId="0" applyFont="1" applyFill="1" applyBorder="1" applyAlignment="1">
      <alignment horizontal="center" vertical="center" wrapText="1"/>
    </xf>
    <xf numFmtId="0" fontId="75" fillId="14" borderId="85" xfId="0" applyFont="1" applyFill="1" applyBorder="1" applyAlignment="1">
      <alignment horizontal="center" vertical="top" wrapText="1"/>
    </xf>
    <xf numFmtId="0" fontId="75" fillId="14" borderId="86" xfId="0" applyFont="1" applyFill="1" applyBorder="1" applyAlignment="1">
      <alignment horizontal="center" vertical="top" wrapText="1"/>
    </xf>
    <xf numFmtId="0" fontId="78" fillId="33" borderId="82" xfId="0" applyFont="1" applyFill="1" applyBorder="1" applyAlignment="1">
      <alignment horizontal="center" vertical="center" wrapText="1"/>
    </xf>
    <xf numFmtId="0" fontId="78" fillId="33" borderId="71" xfId="0" applyFont="1" applyFill="1" applyBorder="1" applyAlignment="1">
      <alignment horizontal="center" vertical="center" wrapText="1"/>
    </xf>
    <xf numFmtId="0" fontId="75" fillId="14" borderId="72" xfId="0" applyFont="1" applyFill="1" applyBorder="1" applyAlignment="1">
      <alignment horizontal="center" vertical="top" wrapText="1"/>
    </xf>
    <xf numFmtId="0" fontId="35" fillId="6" borderId="0" xfId="0" applyFont="1" applyFill="1" applyAlignment="1">
      <alignment horizontal="left" vertical="center"/>
    </xf>
    <xf numFmtId="0" fontId="38" fillId="6" borderId="0" xfId="0" applyFont="1" applyFill="1" applyAlignment="1">
      <alignment vertical="center"/>
    </xf>
    <xf numFmtId="0" fontId="38" fillId="6" borderId="0" xfId="0" applyFont="1" applyFill="1" applyAlignment="1">
      <alignment horizontal="left" vertical="center"/>
    </xf>
    <xf numFmtId="0" fontId="12" fillId="6" borderId="0" xfId="0" applyFont="1" applyFill="1" applyAlignment="1">
      <alignment horizontal="center" vertical="center" wrapText="1"/>
    </xf>
    <xf numFmtId="0" fontId="11" fillId="6" borderId="88" xfId="0" applyFont="1" applyFill="1" applyBorder="1" applyAlignment="1">
      <alignment horizontal="center" vertical="center" wrapText="1"/>
    </xf>
    <xf numFmtId="0" fontId="63" fillId="5" borderId="88" xfId="0" applyFont="1" applyFill="1" applyBorder="1" applyAlignment="1">
      <alignment horizontal="center" vertical="center" wrapText="1"/>
    </xf>
    <xf numFmtId="0" fontId="63" fillId="35" borderId="87" xfId="0" applyFont="1" applyFill="1" applyBorder="1" applyAlignment="1">
      <alignment horizontal="center" vertical="center" wrapText="1"/>
    </xf>
    <xf numFmtId="0" fontId="63" fillId="35" borderId="88" xfId="0" applyFont="1" applyFill="1" applyBorder="1" applyAlignment="1">
      <alignment horizontal="center" vertical="center" wrapText="1"/>
    </xf>
    <xf numFmtId="0" fontId="26" fillId="6" borderId="0" xfId="0" applyFont="1" applyFill="1" applyAlignment="1" applyProtection="1">
      <alignment vertical="center"/>
      <protection hidden="1"/>
    </xf>
    <xf numFmtId="0" fontId="80" fillId="6" borderId="0" xfId="0" applyFont="1" applyFill="1" applyAlignment="1" applyProtection="1">
      <alignment vertical="center"/>
      <protection hidden="1"/>
    </xf>
    <xf numFmtId="0" fontId="26" fillId="6" borderId="0" xfId="0" applyFont="1" applyFill="1" applyAlignment="1" applyProtection="1">
      <alignment vertical="center" wrapText="1"/>
      <protection hidden="1"/>
    </xf>
    <xf numFmtId="49" fontId="63" fillId="5" borderId="89" xfId="0" applyNumberFormat="1" applyFont="1" applyFill="1" applyBorder="1" applyAlignment="1">
      <alignment horizontal="center" vertical="center" wrapText="1"/>
    </xf>
    <xf numFmtId="49" fontId="26" fillId="6" borderId="0" xfId="0" applyNumberFormat="1" applyFont="1" applyFill="1" applyAlignment="1">
      <alignment horizontal="left" vertical="center" indent="1"/>
    </xf>
    <xf numFmtId="49" fontId="80" fillId="6" borderId="0" xfId="0" applyNumberFormat="1" applyFont="1" applyFill="1" applyAlignment="1">
      <alignment horizontal="left" vertical="center" indent="1"/>
    </xf>
    <xf numFmtId="0" fontId="79" fillId="6" borderId="22" xfId="0" applyFont="1" applyFill="1" applyBorder="1" applyAlignment="1">
      <alignment horizontal="left" vertical="center" wrapText="1"/>
    </xf>
    <xf numFmtId="0" fontId="12" fillId="6" borderId="22" xfId="0" applyFont="1" applyFill="1" applyBorder="1" applyAlignment="1">
      <alignment vertical="center" wrapText="1"/>
    </xf>
    <xf numFmtId="49" fontId="81" fillId="6" borderId="22" xfId="0" applyNumberFormat="1" applyFont="1" applyFill="1" applyBorder="1" applyAlignment="1">
      <alignment horizontal="left" vertical="center" wrapText="1" indent="1"/>
    </xf>
    <xf numFmtId="0" fontId="12" fillId="6" borderId="43" xfId="0" applyFont="1" applyFill="1" applyBorder="1" applyAlignment="1">
      <alignment vertical="center" wrapText="1"/>
    </xf>
    <xf numFmtId="49" fontId="81" fillId="6" borderId="43" xfId="0" applyNumberFormat="1" applyFont="1" applyFill="1" applyBorder="1" applyAlignment="1">
      <alignment horizontal="left" vertical="center" wrapText="1" indent="1"/>
    </xf>
    <xf numFmtId="49" fontId="81" fillId="34" borderId="3" xfId="0" applyNumberFormat="1" applyFont="1" applyFill="1" applyBorder="1" applyAlignment="1">
      <alignment horizontal="left" vertical="center" wrapText="1" indent="1"/>
    </xf>
    <xf numFmtId="49" fontId="82" fillId="3" borderId="3" xfId="0" applyNumberFormat="1" applyFont="1" applyFill="1" applyBorder="1" applyAlignment="1">
      <alignment horizontal="left" vertical="center" indent="1"/>
    </xf>
    <xf numFmtId="49" fontId="83" fillId="34" borderId="3" xfId="0" applyNumberFormat="1" applyFont="1" applyFill="1" applyBorder="1" applyAlignment="1">
      <alignment horizontal="left" vertical="center" wrapText="1" indent="1"/>
    </xf>
    <xf numFmtId="49" fontId="81" fillId="34" borderId="3" xfId="0" quotePrefix="1" applyNumberFormat="1" applyFont="1" applyFill="1" applyBorder="1" applyAlignment="1">
      <alignment horizontal="left" vertical="center" wrapText="1" indent="1"/>
    </xf>
    <xf numFmtId="49" fontId="64" fillId="34" borderId="3" xfId="0" quotePrefix="1" applyNumberFormat="1" applyFont="1" applyFill="1" applyBorder="1" applyAlignment="1">
      <alignment horizontal="left" vertical="center" wrapText="1" indent="1"/>
    </xf>
    <xf numFmtId="49" fontId="81" fillId="34" borderId="22" xfId="0" applyNumberFormat="1" applyFont="1" applyFill="1" applyBorder="1" applyAlignment="1">
      <alignment horizontal="left" vertical="center" wrapText="1" indent="1"/>
    </xf>
    <xf numFmtId="0" fontId="11" fillId="6" borderId="91" xfId="0" applyFont="1" applyFill="1" applyBorder="1" applyAlignment="1">
      <alignment horizontal="center" vertical="center" wrapText="1"/>
    </xf>
    <xf numFmtId="0" fontId="87" fillId="6" borderId="0" xfId="0" applyFont="1" applyFill="1" applyAlignment="1">
      <alignment horizontal="right" vertical="center" indent="1"/>
    </xf>
    <xf numFmtId="0" fontId="88" fillId="6" borderId="43" xfId="0" applyFont="1" applyFill="1" applyBorder="1" applyAlignment="1">
      <alignment horizontal="left" vertical="center" wrapText="1"/>
    </xf>
    <xf numFmtId="49" fontId="89" fillId="7" borderId="3" xfId="0" applyNumberFormat="1" applyFont="1" applyFill="1" applyBorder="1" applyAlignment="1">
      <alignment horizontal="left" vertical="center" indent="1"/>
    </xf>
    <xf numFmtId="0" fontId="90" fillId="0" borderId="0" xfId="0" applyFont="1"/>
    <xf numFmtId="0" fontId="79" fillId="6" borderId="0" xfId="0" applyFont="1" applyFill="1" applyAlignment="1">
      <alignment horizontal="left" vertical="center" wrapText="1"/>
    </xf>
    <xf numFmtId="49" fontId="81" fillId="6" borderId="0" xfId="0" applyNumberFormat="1" applyFont="1" applyFill="1" applyAlignment="1">
      <alignment horizontal="left" vertical="center" wrapText="1" indent="1"/>
    </xf>
    <xf numFmtId="0" fontId="29" fillId="6" borderId="22" xfId="0" applyFont="1" applyFill="1" applyBorder="1" applyAlignment="1" applyProtection="1">
      <alignment horizontal="center" vertical="center" wrapText="1"/>
      <protection hidden="1"/>
    </xf>
    <xf numFmtId="0" fontId="29" fillId="6" borderId="0" xfId="0" applyFont="1" applyFill="1" applyAlignment="1" applyProtection="1">
      <alignment horizontal="center" vertical="center" wrapText="1"/>
      <protection hidden="1"/>
    </xf>
    <xf numFmtId="0" fontId="29" fillId="6" borderId="43" xfId="0" applyFont="1" applyFill="1" applyBorder="1" applyAlignment="1" applyProtection="1">
      <alignment horizontal="center" vertical="center" wrapText="1"/>
      <protection hidden="1"/>
    </xf>
    <xf numFmtId="0" fontId="38" fillId="6" borderId="0" xfId="0" applyFont="1" applyFill="1" applyAlignment="1" applyProtection="1">
      <alignment vertical="center"/>
      <protection hidden="1"/>
    </xf>
    <xf numFmtId="0" fontId="63" fillId="35" borderId="88" xfId="0" applyFont="1" applyFill="1" applyBorder="1" applyAlignment="1" applyProtection="1">
      <alignment horizontal="center" vertical="center" wrapText="1"/>
      <protection hidden="1"/>
    </xf>
    <xf numFmtId="0" fontId="54" fillId="6" borderId="0" xfId="0" applyFont="1" applyFill="1" applyAlignment="1" applyProtection="1">
      <alignment horizontal="left" vertical="center"/>
      <protection hidden="1"/>
    </xf>
    <xf numFmtId="0" fontId="6" fillId="6" borderId="0" xfId="0" applyFont="1" applyFill="1" applyAlignment="1" applyProtection="1">
      <alignment vertical="center" wrapText="1"/>
      <protection hidden="1"/>
    </xf>
    <xf numFmtId="0" fontId="91" fillId="6" borderId="0" xfId="0" applyFont="1" applyFill="1" applyAlignment="1" applyProtection="1">
      <alignment horizontal="left" vertical="center"/>
      <protection hidden="1"/>
    </xf>
    <xf numFmtId="0" fontId="44" fillId="6" borderId="0" xfId="0" applyFont="1" applyFill="1" applyAlignment="1" applyProtection="1">
      <alignment vertical="center"/>
      <protection hidden="1"/>
    </xf>
    <xf numFmtId="0" fontId="48" fillId="6" borderId="0" xfId="0" applyFont="1" applyFill="1" applyAlignment="1" applyProtection="1">
      <alignment vertical="center" wrapText="1"/>
      <protection hidden="1"/>
    </xf>
    <xf numFmtId="0" fontId="49" fillId="6" borderId="0" xfId="0" applyFont="1" applyFill="1" applyAlignment="1" applyProtection="1">
      <alignment vertical="center" wrapText="1"/>
      <protection hidden="1"/>
    </xf>
    <xf numFmtId="0" fontId="51" fillId="6" borderId="0" xfId="0" applyFont="1" applyFill="1" applyAlignment="1" applyProtection="1">
      <alignment vertical="center" wrapText="1"/>
      <protection hidden="1"/>
    </xf>
    <xf numFmtId="0" fontId="21" fillId="6" borderId="3" xfId="0" applyFont="1" applyFill="1" applyBorder="1"/>
    <xf numFmtId="0" fontId="20" fillId="6" borderId="2" xfId="0" applyFont="1" applyFill="1" applyBorder="1" applyAlignment="1">
      <alignment vertical="center"/>
    </xf>
    <xf numFmtId="0" fontId="20" fillId="6" borderId="3" xfId="0" applyFont="1" applyFill="1" applyBorder="1" applyAlignment="1">
      <alignment vertical="center"/>
    </xf>
    <xf numFmtId="0" fontId="93" fillId="6" borderId="0" xfId="0" applyFont="1" applyFill="1"/>
    <xf numFmtId="0" fontId="21" fillId="6" borderId="2" xfId="0" applyFont="1" applyFill="1" applyBorder="1" applyAlignment="1">
      <alignment vertical="center"/>
    </xf>
    <xf numFmtId="0" fontId="21" fillId="6" borderId="3" xfId="0" applyFont="1" applyFill="1" applyBorder="1" applyAlignment="1">
      <alignment vertical="center"/>
    </xf>
    <xf numFmtId="0" fontId="23" fillId="6" borderId="3" xfId="0" applyFont="1" applyFill="1" applyBorder="1" applyAlignment="1">
      <alignment vertical="center"/>
    </xf>
    <xf numFmtId="0" fontId="28" fillId="6" borderId="0" xfId="0" applyFont="1" applyFill="1" applyAlignment="1">
      <alignment horizontal="left" vertical="center"/>
    </xf>
    <xf numFmtId="0" fontId="35" fillId="6" borderId="0" xfId="0" applyFont="1" applyFill="1" applyAlignment="1">
      <alignment vertical="center"/>
    </xf>
    <xf numFmtId="0" fontId="35" fillId="6" borderId="0" xfId="0" applyFont="1" applyFill="1" applyAlignment="1">
      <alignment horizontal="left" vertical="center" indent="1"/>
    </xf>
    <xf numFmtId="0" fontId="28" fillId="6" borderId="0" xfId="0" applyFont="1" applyFill="1" applyAlignment="1">
      <alignment horizontal="left" vertical="center" indent="3"/>
    </xf>
    <xf numFmtId="0" fontId="73" fillId="2" borderId="95" xfId="0" applyFont="1" applyFill="1" applyBorder="1" applyAlignment="1">
      <alignment horizontal="center" vertical="top" wrapText="1"/>
    </xf>
    <xf numFmtId="0" fontId="1" fillId="10" borderId="94" xfId="0" applyFont="1" applyFill="1" applyBorder="1" applyAlignment="1">
      <alignment horizontal="center" vertical="center"/>
    </xf>
    <xf numFmtId="0" fontId="73" fillId="2" borderId="69" xfId="0" applyFont="1" applyFill="1" applyBorder="1" applyAlignment="1">
      <alignment horizontal="center" vertical="center" wrapText="1"/>
    </xf>
    <xf numFmtId="0" fontId="73" fillId="2" borderId="70" xfId="0" applyFont="1" applyFill="1" applyBorder="1" applyAlignment="1">
      <alignment horizontal="center" vertical="center" wrapText="1"/>
    </xf>
    <xf numFmtId="0" fontId="73" fillId="2" borderId="68" xfId="0" applyFont="1" applyFill="1" applyBorder="1" applyAlignment="1">
      <alignment horizontal="center" vertical="top" wrapText="1"/>
    </xf>
    <xf numFmtId="0" fontId="1" fillId="10" borderId="0" xfId="0" applyFont="1" applyFill="1" applyAlignment="1">
      <alignment horizontal="center" vertical="center" wrapText="1"/>
    </xf>
    <xf numFmtId="0" fontId="0" fillId="20" borderId="13" xfId="0" applyFill="1" applyBorder="1" applyAlignment="1">
      <alignment horizontal="center" vertical="center"/>
    </xf>
    <xf numFmtId="0" fontId="0" fillId="21" borderId="10" xfId="0" applyFill="1" applyBorder="1" applyAlignment="1">
      <alignment horizontal="center" vertical="center"/>
    </xf>
    <xf numFmtId="164" fontId="0" fillId="20" borderId="10" xfId="0" applyNumberFormat="1" applyFill="1" applyBorder="1" applyAlignment="1">
      <alignment horizontal="center" vertical="center"/>
    </xf>
    <xf numFmtId="1" fontId="0" fillId="21" borderId="10" xfId="0" applyNumberFormat="1" applyFill="1" applyBorder="1" applyAlignment="1">
      <alignment horizontal="center" vertical="center"/>
    </xf>
    <xf numFmtId="1" fontId="0" fillId="20" borderId="10" xfId="0" applyNumberFormat="1" applyFill="1" applyBorder="1" applyAlignment="1">
      <alignment horizontal="center" vertical="center"/>
    </xf>
    <xf numFmtId="164" fontId="0" fillId="21" borderId="10" xfId="0" applyNumberFormat="1" applyFill="1" applyBorder="1" applyAlignment="1">
      <alignment horizontal="center" vertical="center"/>
    </xf>
    <xf numFmtId="14" fontId="0" fillId="21" borderId="10" xfId="0" applyNumberFormat="1" applyFill="1" applyBorder="1" applyAlignment="1">
      <alignment horizontal="center" vertical="center"/>
    </xf>
    <xf numFmtId="14" fontId="0" fillId="20" borderId="11" xfId="0" applyNumberFormat="1" applyFill="1" applyBorder="1" applyAlignment="1">
      <alignment horizontal="center" vertical="center"/>
    </xf>
    <xf numFmtId="0" fontId="0" fillId="20" borderId="19" xfId="0" applyFill="1" applyBorder="1" applyAlignment="1">
      <alignment horizontal="center" vertical="center"/>
    </xf>
    <xf numFmtId="0" fontId="0" fillId="20" borderId="11" xfId="0" applyFill="1" applyBorder="1" applyAlignment="1">
      <alignment horizontal="center" vertical="center"/>
    </xf>
    <xf numFmtId="0" fontId="0" fillId="20" borderId="16" xfId="0" applyFill="1" applyBorder="1" applyAlignment="1">
      <alignment horizontal="center" vertical="center"/>
    </xf>
    <xf numFmtId="0" fontId="0" fillId="20" borderId="17" xfId="0" applyFill="1" applyBorder="1" applyAlignment="1">
      <alignment horizontal="center" vertical="center"/>
    </xf>
    <xf numFmtId="1" fontId="0" fillId="20" borderId="13" xfId="0" applyNumberFormat="1" applyFill="1" applyBorder="1" applyAlignment="1">
      <alignment horizontal="center" vertical="center"/>
    </xf>
    <xf numFmtId="14" fontId="0" fillId="20" borderId="10" xfId="0" applyNumberFormat="1" applyFill="1" applyBorder="1" applyAlignment="1">
      <alignment horizontal="center" vertical="center"/>
    </xf>
    <xf numFmtId="0" fontId="0" fillId="20" borderId="10" xfId="0" applyFill="1" applyBorder="1" applyAlignment="1">
      <alignment horizontal="center" vertical="center"/>
    </xf>
    <xf numFmtId="0" fontId="0" fillId="21" borderId="16" xfId="0" applyFill="1" applyBorder="1" applyAlignment="1">
      <alignment horizontal="center" vertical="center"/>
    </xf>
    <xf numFmtId="0" fontId="0" fillId="21" borderId="34" xfId="0" applyFill="1" applyBorder="1" applyAlignment="1">
      <alignment horizontal="center" vertical="center"/>
    </xf>
    <xf numFmtId="0" fontId="0" fillId="20" borderId="3" xfId="0" applyFill="1" applyBorder="1" applyAlignment="1">
      <alignment horizontal="left" vertical="center" wrapText="1"/>
    </xf>
    <xf numFmtId="0" fontId="0" fillId="25" borderId="34" xfId="0" applyFill="1" applyBorder="1" applyAlignment="1">
      <alignment horizontal="center" vertical="center"/>
    </xf>
    <xf numFmtId="0" fontId="38" fillId="6" borderId="0" xfId="0" applyFont="1" applyFill="1" applyAlignment="1" applyProtection="1">
      <alignment horizontal="left"/>
      <protection hidden="1"/>
    </xf>
    <xf numFmtId="0" fontId="38" fillId="0" borderId="0" xfId="0" applyFont="1" applyProtection="1">
      <protection hidden="1"/>
    </xf>
    <xf numFmtId="0" fontId="32" fillId="31" borderId="53" xfId="0" applyFont="1" applyFill="1" applyBorder="1" applyAlignment="1">
      <alignment horizontal="left" vertical="center" wrapText="1" indent="1"/>
    </xf>
    <xf numFmtId="0" fontId="2" fillId="28" borderId="3" xfId="0" applyFont="1" applyFill="1" applyBorder="1" applyAlignment="1">
      <alignment horizontal="center" vertical="center"/>
    </xf>
    <xf numFmtId="0" fontId="0" fillId="19" borderId="3" xfId="0" applyFill="1" applyBorder="1" applyAlignment="1">
      <alignment horizontal="left" vertical="center" wrapText="1"/>
    </xf>
    <xf numFmtId="0" fontId="99" fillId="6" borderId="0" xfId="0" quotePrefix="1" applyFont="1" applyFill="1" applyAlignment="1" applyProtection="1">
      <alignment horizontal="right" vertical="top"/>
      <protection hidden="1"/>
    </xf>
    <xf numFmtId="0" fontId="99" fillId="6" borderId="0" xfId="0" quotePrefix="1" applyFont="1" applyFill="1" applyAlignment="1" applyProtection="1">
      <alignment horizontal="left" vertical="top" indent="3"/>
      <protection hidden="1"/>
    </xf>
    <xf numFmtId="0" fontId="101" fillId="6" borderId="0" xfId="0" applyFont="1" applyFill="1" applyAlignment="1" applyProtection="1">
      <alignment wrapText="1"/>
      <protection hidden="1"/>
    </xf>
    <xf numFmtId="0" fontId="2" fillId="29" borderId="3" xfId="0" applyFont="1" applyFill="1" applyBorder="1" applyAlignment="1">
      <alignment horizontal="center" vertical="center" wrapText="1"/>
    </xf>
    <xf numFmtId="0" fontId="0" fillId="6" borderId="7" xfId="0" applyFill="1" applyBorder="1" applyAlignment="1">
      <alignment horizontal="center"/>
    </xf>
    <xf numFmtId="14" fontId="0" fillId="28" borderId="74" xfId="0" applyNumberFormat="1" applyFill="1" applyBorder="1" applyAlignment="1">
      <alignment horizontal="center" vertical="center"/>
    </xf>
    <xf numFmtId="0" fontId="0" fillId="28" borderId="96" xfId="1" applyNumberFormat="1" applyFont="1" applyFill="1" applyBorder="1" applyAlignment="1">
      <alignment horizontal="center" vertical="center"/>
    </xf>
    <xf numFmtId="0" fontId="0" fillId="29" borderId="43" xfId="0" applyFill="1" applyBorder="1" applyAlignment="1">
      <alignment horizontal="left" vertical="center"/>
    </xf>
    <xf numFmtId="0" fontId="3" fillId="14" borderId="97" xfId="0" applyFont="1" applyFill="1" applyBorder="1" applyAlignment="1">
      <alignment horizontal="center" vertical="center" wrapText="1"/>
    </xf>
    <xf numFmtId="0" fontId="1" fillId="10" borderId="37" xfId="0" applyFont="1" applyFill="1" applyBorder="1" applyAlignment="1">
      <alignment horizontal="center" vertical="center" wrapText="1"/>
    </xf>
    <xf numFmtId="0" fontId="104" fillId="37" borderId="98" xfId="0" applyFont="1" applyFill="1" applyBorder="1" applyAlignment="1" applyProtection="1">
      <alignment horizontal="center" vertical="center"/>
      <protection hidden="1"/>
    </xf>
    <xf numFmtId="0" fontId="2" fillId="4" borderId="0" xfId="0" applyFont="1" applyFill="1" applyAlignment="1">
      <alignment vertical="center"/>
    </xf>
    <xf numFmtId="0" fontId="25" fillId="6" borderId="0" xfId="0" applyFont="1" applyFill="1" applyAlignment="1" applyProtection="1">
      <alignment vertical="center"/>
      <protection hidden="1"/>
    </xf>
    <xf numFmtId="0" fontId="90" fillId="6" borderId="0" xfId="0" applyFont="1" applyFill="1" applyAlignment="1" applyProtection="1">
      <alignment vertical="center"/>
      <protection hidden="1"/>
    </xf>
    <xf numFmtId="0" fontId="0" fillId="6" borderId="0" xfId="0" applyFill="1" applyAlignment="1" applyProtection="1">
      <alignment vertical="center"/>
      <protection hidden="1"/>
    </xf>
    <xf numFmtId="0" fontId="105" fillId="6" borderId="0" xfId="0" applyFont="1" applyFill="1" applyAlignment="1" applyProtection="1">
      <alignment vertical="center"/>
      <protection hidden="1"/>
    </xf>
    <xf numFmtId="0" fontId="107" fillId="34" borderId="89" xfId="0" applyFont="1" applyFill="1" applyBorder="1" applyAlignment="1" applyProtection="1">
      <alignment horizontal="center" vertical="center" wrapText="1"/>
      <protection hidden="1"/>
    </xf>
    <xf numFmtId="0" fontId="81" fillId="6" borderId="3" xfId="0" applyFont="1" applyFill="1" applyBorder="1" applyAlignment="1">
      <alignment horizontal="center" vertical="center" wrapText="1"/>
    </xf>
    <xf numFmtId="0" fontId="81" fillId="34" borderId="3" xfId="0" applyFont="1" applyFill="1" applyBorder="1" applyAlignment="1">
      <alignment vertical="center" wrapText="1"/>
    </xf>
    <xf numFmtId="0" fontId="89" fillId="7" borderId="3" xfId="0" applyFont="1" applyFill="1" applyBorder="1" applyAlignment="1">
      <alignment vertical="center"/>
    </xf>
    <xf numFmtId="0" fontId="89" fillId="7" borderId="88" xfId="0" applyFont="1" applyFill="1" applyBorder="1" applyAlignment="1" applyProtection="1">
      <alignment vertical="center"/>
      <protection hidden="1"/>
    </xf>
    <xf numFmtId="0" fontId="89" fillId="7" borderId="93" xfId="0" applyFont="1" applyFill="1" applyBorder="1" applyAlignment="1">
      <alignment vertical="center"/>
    </xf>
    <xf numFmtId="0" fontId="81" fillId="6" borderId="0" xfId="0" applyFont="1" applyFill="1" applyAlignment="1">
      <alignment horizontal="center" vertical="center" wrapText="1"/>
    </xf>
    <xf numFmtId="0" fontId="82" fillId="3" borderId="3" xfId="0" applyFont="1" applyFill="1" applyBorder="1" applyAlignment="1">
      <alignment vertical="center"/>
    </xf>
    <xf numFmtId="0" fontId="82" fillId="3" borderId="3" xfId="0" applyFont="1" applyFill="1" applyBorder="1" applyAlignment="1" applyProtection="1">
      <alignment vertical="center"/>
      <protection hidden="1"/>
    </xf>
    <xf numFmtId="0" fontId="108" fillId="3" borderId="3" xfId="0" applyFont="1" applyFill="1" applyBorder="1" applyAlignment="1">
      <alignment vertical="center"/>
    </xf>
    <xf numFmtId="0" fontId="81" fillId="36" borderId="3" xfId="0" applyFont="1" applyFill="1" applyBorder="1" applyAlignment="1">
      <alignment vertical="center" wrapText="1"/>
    </xf>
    <xf numFmtId="0" fontId="107" fillId="34" borderId="92" xfId="0" applyFont="1" applyFill="1" applyBorder="1" applyAlignment="1" applyProtection="1">
      <alignment horizontal="center" vertical="center" wrapText="1"/>
      <protection hidden="1"/>
    </xf>
    <xf numFmtId="0" fontId="81" fillId="34" borderId="22" xfId="0" applyFont="1" applyFill="1" applyBorder="1" applyAlignment="1">
      <alignment vertical="center" wrapText="1"/>
    </xf>
    <xf numFmtId="0" fontId="12" fillId="6" borderId="0" xfId="0" applyFont="1" applyFill="1" applyProtection="1">
      <protection hidden="1"/>
    </xf>
    <xf numFmtId="0" fontId="118" fillId="6" borderId="3" xfId="0" applyFont="1" applyFill="1" applyBorder="1" applyProtection="1">
      <protection hidden="1"/>
    </xf>
    <xf numFmtId="0" fontId="1" fillId="6" borderId="0" xfId="0" applyFont="1" applyFill="1"/>
    <xf numFmtId="0" fontId="1" fillId="6" borderId="22" xfId="0" applyFont="1" applyFill="1" applyBorder="1"/>
    <xf numFmtId="0" fontId="29" fillId="11" borderId="0" xfId="0" applyFont="1" applyFill="1" applyAlignment="1">
      <alignment horizontal="center" vertical="top" wrapText="1"/>
    </xf>
    <xf numFmtId="0" fontId="0" fillId="11" borderId="0" xfId="0" applyFill="1" applyAlignment="1">
      <alignment vertical="top"/>
    </xf>
    <xf numFmtId="0" fontId="6" fillId="11" borderId="0" xfId="0" applyFont="1" applyFill="1" applyAlignment="1">
      <alignment vertical="top"/>
    </xf>
    <xf numFmtId="0" fontId="38" fillId="6" borderId="0" xfId="0" applyFont="1" applyFill="1" applyAlignment="1">
      <alignment horizontal="center"/>
    </xf>
    <xf numFmtId="0" fontId="38" fillId="6" borderId="0" xfId="0" applyFont="1" applyFill="1" applyAlignment="1" applyProtection="1">
      <alignment horizontal="center" vertical="center"/>
      <protection hidden="1"/>
    </xf>
    <xf numFmtId="0" fontId="119" fillId="6" borderId="0" xfId="0" applyFont="1" applyFill="1" applyProtection="1">
      <protection hidden="1"/>
    </xf>
    <xf numFmtId="0" fontId="119" fillId="6" borderId="0" xfId="0" applyFont="1" applyFill="1" applyAlignment="1" applyProtection="1">
      <alignment wrapText="1"/>
      <protection hidden="1"/>
    </xf>
    <xf numFmtId="0" fontId="121" fillId="6" borderId="0" xfId="0" applyFont="1" applyFill="1" applyProtection="1">
      <protection hidden="1"/>
    </xf>
    <xf numFmtId="0" fontId="120" fillId="6" borderId="0" xfId="0" applyFont="1" applyFill="1" applyAlignment="1" applyProtection="1">
      <alignment wrapText="1"/>
      <protection hidden="1"/>
    </xf>
    <xf numFmtId="0" fontId="122" fillId="6" borderId="0" xfId="0" applyFont="1" applyFill="1" applyProtection="1">
      <protection hidden="1"/>
    </xf>
    <xf numFmtId="0" fontId="10" fillId="5" borderId="0" xfId="0" applyFont="1" applyFill="1" applyAlignment="1">
      <alignment vertical="center" wrapText="1"/>
    </xf>
    <xf numFmtId="0" fontId="10" fillId="5" borderId="22" xfId="0" applyFont="1" applyFill="1" applyBorder="1" applyAlignment="1">
      <alignment vertical="center" wrapText="1"/>
    </xf>
    <xf numFmtId="0" fontId="6" fillId="5" borderId="0" xfId="0" applyFont="1" applyFill="1"/>
    <xf numFmtId="0" fontId="127" fillId="31" borderId="53" xfId="2" applyFont="1" applyFill="1" applyBorder="1" applyAlignment="1">
      <alignment horizontal="left" vertical="center" wrapText="1" indent="1"/>
    </xf>
    <xf numFmtId="0" fontId="126" fillId="38" borderId="57" xfId="0" applyFont="1" applyFill="1" applyBorder="1" applyAlignment="1">
      <alignment horizontal="right" vertical="center" wrapText="1" indent="1"/>
    </xf>
    <xf numFmtId="0" fontId="126" fillId="38" borderId="61" xfId="0" applyFont="1" applyFill="1" applyBorder="1" applyAlignment="1">
      <alignment horizontal="right" vertical="center" wrapText="1" indent="1"/>
    </xf>
    <xf numFmtId="0" fontId="128" fillId="6" borderId="0" xfId="0" applyFont="1" applyFill="1"/>
    <xf numFmtId="0" fontId="104" fillId="37" borderId="99" xfId="0" applyFont="1" applyFill="1" applyBorder="1" applyAlignment="1" applyProtection="1">
      <alignment horizontal="center" vertical="center"/>
      <protection hidden="1"/>
    </xf>
    <xf numFmtId="0" fontId="129" fillId="6" borderId="0" xfId="0" applyFont="1" applyFill="1" applyProtection="1">
      <protection hidden="1"/>
    </xf>
    <xf numFmtId="0" fontId="10" fillId="2" borderId="3" xfId="0" applyFont="1" applyFill="1" applyBorder="1" applyAlignment="1" applyProtection="1">
      <alignment vertical="center"/>
      <protection hidden="1"/>
    </xf>
    <xf numFmtId="0" fontId="6" fillId="6" borderId="0" xfId="0" applyFont="1" applyFill="1" applyAlignment="1" applyProtection="1">
      <alignment wrapText="1"/>
      <protection hidden="1"/>
    </xf>
    <xf numFmtId="0" fontId="54" fillId="6" borderId="0" xfId="0" applyFont="1" applyFill="1" applyAlignment="1" applyProtection="1">
      <alignment wrapText="1"/>
      <protection hidden="1"/>
    </xf>
    <xf numFmtId="0" fontId="35" fillId="6" borderId="0" xfId="0" applyFont="1" applyFill="1" applyAlignment="1">
      <alignment horizontal="left" vertical="center" indent="4"/>
    </xf>
    <xf numFmtId="0" fontId="131" fillId="34" borderId="89" xfId="0" applyFont="1" applyFill="1" applyBorder="1" applyAlignment="1" applyProtection="1">
      <alignment horizontal="center" vertical="center" wrapText="1"/>
      <protection hidden="1"/>
    </xf>
    <xf numFmtId="0" fontId="106" fillId="34" borderId="87" xfId="0" applyFont="1" applyFill="1" applyBorder="1" applyAlignment="1">
      <alignment horizontal="left" vertical="center" wrapText="1" indent="1"/>
    </xf>
    <xf numFmtId="0" fontId="89" fillId="7" borderId="3" xfId="0" applyFont="1" applyFill="1" applyBorder="1" applyAlignment="1">
      <alignment horizontal="left" vertical="center" indent="1"/>
    </xf>
    <xf numFmtId="0" fontId="132" fillId="34" borderId="93" xfId="0" applyFont="1" applyFill="1" applyBorder="1" applyAlignment="1" applyProtection="1">
      <alignment horizontal="center" vertical="center" wrapText="1"/>
      <protection hidden="1"/>
    </xf>
    <xf numFmtId="0" fontId="132" fillId="34" borderId="89" xfId="0" applyFont="1" applyFill="1" applyBorder="1" applyAlignment="1" applyProtection="1">
      <alignment horizontal="center" vertical="center" wrapText="1"/>
      <protection hidden="1"/>
    </xf>
    <xf numFmtId="165" fontId="132" fillId="34" borderId="89" xfId="0" applyNumberFormat="1" applyFont="1" applyFill="1" applyBorder="1" applyAlignment="1" applyProtection="1">
      <alignment horizontal="center" vertical="center" wrapText="1"/>
      <protection hidden="1"/>
    </xf>
    <xf numFmtId="0" fontId="133" fillId="3" borderId="3" xfId="0" applyFont="1" applyFill="1" applyBorder="1" applyAlignment="1" applyProtection="1">
      <alignment vertical="center"/>
      <protection hidden="1"/>
    </xf>
    <xf numFmtId="14" fontId="132" fillId="34" borderId="89" xfId="0" applyNumberFormat="1" applyFont="1" applyFill="1" applyBorder="1" applyAlignment="1" applyProtection="1">
      <alignment horizontal="center" vertical="center" wrapText="1"/>
      <protection hidden="1"/>
    </xf>
    <xf numFmtId="2" fontId="132" fillId="34" borderId="89" xfId="0" applyNumberFormat="1" applyFont="1" applyFill="1" applyBorder="1" applyAlignment="1" applyProtection="1">
      <alignment horizontal="center" vertical="center" wrapText="1"/>
      <protection hidden="1"/>
    </xf>
    <xf numFmtId="1" fontId="132" fillId="34" borderId="89" xfId="0" applyNumberFormat="1" applyFont="1" applyFill="1" applyBorder="1" applyAlignment="1" applyProtection="1">
      <alignment horizontal="center" vertical="center" wrapText="1"/>
      <protection hidden="1"/>
    </xf>
    <xf numFmtId="0" fontId="106" fillId="34" borderId="90" xfId="0" applyFont="1" applyFill="1" applyBorder="1" applyAlignment="1">
      <alignment horizontal="left" vertical="center" wrapText="1" indent="1"/>
    </xf>
    <xf numFmtId="0" fontId="131" fillId="34" borderId="89" xfId="0" applyFont="1" applyFill="1" applyBorder="1" applyAlignment="1" applyProtection="1">
      <alignment horizontal="left" vertical="center" wrapText="1"/>
      <protection hidden="1"/>
    </xf>
    <xf numFmtId="0" fontId="33" fillId="31" borderId="59" xfId="0" applyFont="1" applyFill="1" applyBorder="1" applyAlignment="1">
      <alignment horizontal="left" vertical="center" wrapText="1" indent="1"/>
    </xf>
    <xf numFmtId="0" fontId="33" fillId="31" borderId="63" xfId="0" applyFont="1" applyFill="1" applyBorder="1" applyAlignment="1">
      <alignment horizontal="left" vertical="center" wrapText="1" indent="1"/>
    </xf>
    <xf numFmtId="0" fontId="125" fillId="11" borderId="0" xfId="2" applyFont="1" applyFill="1" applyAlignment="1" applyProtection="1">
      <alignment horizontal="left" vertical="top" wrapText="1"/>
    </xf>
    <xf numFmtId="0" fontId="29" fillId="11" borderId="0" xfId="0" applyFont="1" applyFill="1" applyAlignment="1">
      <alignment horizontal="center" vertical="center" wrapText="1"/>
    </xf>
    <xf numFmtId="0" fontId="27" fillId="11" borderId="0" xfId="0" applyFont="1" applyFill="1" applyAlignment="1">
      <alignment horizontal="center"/>
    </xf>
    <xf numFmtId="0" fontId="92" fillId="11" borderId="0" xfId="0" applyFont="1" applyFill="1" applyAlignment="1">
      <alignment horizontal="center" vertical="center" wrapText="1"/>
    </xf>
    <xf numFmtId="0" fontId="29" fillId="11" borderId="0" xfId="0" applyFont="1" applyFill="1" applyAlignment="1">
      <alignment horizontal="center" wrapText="1"/>
    </xf>
    <xf numFmtId="0" fontId="29" fillId="11" borderId="0" xfId="0" applyFont="1" applyFill="1" applyAlignment="1">
      <alignment horizontal="right" vertical="top" wrapText="1"/>
    </xf>
    <xf numFmtId="0" fontId="34" fillId="2" borderId="78"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5" borderId="79" xfId="0" applyFont="1" applyFill="1" applyBorder="1" applyAlignment="1">
      <alignment horizontal="center" vertical="center" wrapText="1"/>
    </xf>
    <xf numFmtId="0" fontId="34" fillId="5" borderId="80" xfId="0" applyFont="1" applyFill="1" applyBorder="1" applyAlignment="1">
      <alignment horizontal="center" vertical="center" wrapText="1"/>
    </xf>
    <xf numFmtId="0" fontId="34" fillId="2" borderId="77" xfId="0" applyFont="1" applyFill="1" applyBorder="1" applyAlignment="1">
      <alignment horizontal="center" vertical="center" wrapText="1"/>
    </xf>
    <xf numFmtId="0" fontId="34" fillId="2" borderId="55" xfId="0" applyFont="1" applyFill="1" applyBorder="1" applyAlignment="1">
      <alignment horizontal="center" vertical="center" wrapText="1"/>
    </xf>
    <xf numFmtId="0" fontId="28" fillId="6" borderId="0" xfId="0" applyFont="1" applyFill="1" applyAlignment="1" applyProtection="1">
      <alignment horizontal="center"/>
      <protection hidden="1"/>
    </xf>
    <xf numFmtId="0" fontId="12" fillId="6" borderId="41" xfId="0" applyFont="1" applyFill="1" applyBorder="1" applyAlignment="1">
      <alignment horizontal="left" vertical="center" wrapText="1"/>
    </xf>
    <xf numFmtId="0" fontId="12" fillId="6" borderId="39" xfId="0" applyFont="1" applyFill="1" applyBorder="1" applyAlignment="1">
      <alignment horizontal="left" wrapText="1"/>
    </xf>
    <xf numFmtId="0" fontId="12" fillId="6" borderId="40" xfId="0" applyFont="1" applyFill="1" applyBorder="1" applyAlignment="1">
      <alignment horizontal="left" vertical="center" wrapText="1"/>
    </xf>
    <xf numFmtId="0" fontId="12" fillId="6" borderId="41" xfId="0" applyFont="1" applyFill="1" applyBorder="1" applyAlignment="1">
      <alignment horizontal="left" wrapText="1"/>
    </xf>
    <xf numFmtId="0" fontId="12" fillId="6" borderId="0" xfId="0" applyFont="1" applyFill="1" applyAlignment="1">
      <alignment horizontal="left" vertical="top" wrapText="1"/>
    </xf>
    <xf numFmtId="0" fontId="12" fillId="6" borderId="39" xfId="0" applyFont="1" applyFill="1" applyBorder="1" applyAlignment="1">
      <alignment horizontal="left" vertical="top" wrapText="1"/>
    </xf>
    <xf numFmtId="165" fontId="46" fillId="6" borderId="41" xfId="0" applyNumberFormat="1" applyFont="1" applyFill="1" applyBorder="1" applyAlignment="1">
      <alignment horizontal="right" vertical="top" wrapText="1" indent="1"/>
    </xf>
    <xf numFmtId="165" fontId="46" fillId="6" borderId="0" xfId="0" applyNumberFormat="1" applyFont="1" applyFill="1" applyAlignment="1">
      <alignment horizontal="right" vertical="top" indent="1"/>
    </xf>
    <xf numFmtId="0" fontId="50" fillId="6" borderId="39" xfId="0" applyFont="1" applyFill="1" applyBorder="1" applyAlignment="1">
      <alignment horizontal="left" vertical="top" wrapText="1"/>
    </xf>
    <xf numFmtId="0" fontId="12" fillId="6" borderId="0" xfId="0" applyFont="1" applyFill="1" applyAlignment="1">
      <alignment horizontal="left" vertical="center" wrapText="1"/>
    </xf>
    <xf numFmtId="0" fontId="28" fillId="6" borderId="0" xfId="0" applyFont="1" applyFill="1" applyAlignment="1">
      <alignment horizontal="center"/>
    </xf>
    <xf numFmtId="165" fontId="46" fillId="6" borderId="0" xfId="0" applyNumberFormat="1" applyFont="1" applyFill="1" applyAlignment="1">
      <alignment horizontal="right" vertical="top" wrapText="1" indent="1"/>
    </xf>
    <xf numFmtId="165" fontId="46" fillId="6" borderId="42" xfId="0" applyNumberFormat="1" applyFont="1" applyFill="1" applyBorder="1" applyAlignment="1">
      <alignment horizontal="right" vertical="top" indent="1"/>
    </xf>
    <xf numFmtId="0" fontId="12" fillId="6" borderId="0" xfId="0" applyFont="1" applyFill="1" applyAlignment="1">
      <alignment horizontal="left" wrapText="1"/>
    </xf>
    <xf numFmtId="0" fontId="50" fillId="6" borderId="0" xfId="0" applyFont="1" applyFill="1" applyAlignment="1">
      <alignment horizontal="left" vertical="center" wrapText="1"/>
    </xf>
    <xf numFmtId="0" fontId="1" fillId="13" borderId="0" xfId="0" applyFont="1" applyFill="1" applyAlignment="1">
      <alignment horizontal="center" vertical="center" wrapText="1"/>
    </xf>
    <xf numFmtId="0" fontId="1" fillId="13" borderId="30" xfId="0" applyFont="1" applyFill="1" applyBorder="1" applyAlignment="1">
      <alignment horizontal="center" vertical="center" wrapText="1"/>
    </xf>
    <xf numFmtId="0" fontId="1" fillId="12" borderId="0" xfId="0" applyFont="1" applyFill="1" applyAlignment="1">
      <alignment horizontal="center" vertical="center"/>
    </xf>
    <xf numFmtId="0" fontId="1" fillId="12" borderId="30" xfId="0" applyFont="1" applyFill="1" applyBorder="1" applyAlignment="1">
      <alignment horizontal="center" vertical="center"/>
    </xf>
    <xf numFmtId="0" fontId="1" fillId="7" borderId="0" xfId="0" applyFont="1" applyFill="1" applyAlignment="1">
      <alignment horizontal="center" vertical="center" wrapText="1"/>
    </xf>
    <xf numFmtId="0" fontId="1" fillId="7" borderId="30" xfId="0" applyFont="1" applyFill="1" applyBorder="1" applyAlignment="1">
      <alignment horizontal="center" vertical="center" wrapText="1"/>
    </xf>
    <xf numFmtId="0" fontId="1" fillId="5" borderId="0" xfId="0" applyFont="1" applyFill="1" applyAlignment="1">
      <alignment horizontal="left" vertical="center" indent="5"/>
    </xf>
    <xf numFmtId="0" fontId="10" fillId="5" borderId="0" xfId="0" applyFont="1" applyFill="1" applyAlignment="1">
      <alignment horizontal="left" vertical="center" wrapText="1" indent="3"/>
    </xf>
    <xf numFmtId="0" fontId="10" fillId="5" borderId="22" xfId="0" applyFont="1" applyFill="1" applyBorder="1" applyAlignment="1">
      <alignment horizontal="left" vertical="center" wrapText="1" indent="3"/>
    </xf>
    <xf numFmtId="0" fontId="10" fillId="2" borderId="3" xfId="0" applyFont="1" applyFill="1" applyBorder="1" applyAlignment="1" applyProtection="1">
      <alignment horizontal="left" vertical="center" indent="4"/>
      <protection hidden="1"/>
    </xf>
    <xf numFmtId="0" fontId="1" fillId="2" borderId="3" xfId="0" applyFont="1" applyFill="1" applyBorder="1" applyAlignment="1" applyProtection="1">
      <alignment horizontal="right" vertical="center" indent="3"/>
      <protection hidden="1"/>
    </xf>
    <xf numFmtId="0" fontId="63" fillId="5" borderId="101" xfId="0" applyFont="1" applyFill="1" applyBorder="1" applyAlignment="1" applyProtection="1">
      <alignment horizontal="center" vertical="center" wrapText="1"/>
      <protection hidden="1"/>
    </xf>
    <xf numFmtId="0" fontId="63" fillId="5" borderId="47" xfId="0" applyFont="1" applyFill="1" applyBorder="1" applyAlignment="1" applyProtection="1">
      <alignment horizontal="center" vertical="center" wrapText="1"/>
      <protection hidden="1"/>
    </xf>
    <xf numFmtId="0" fontId="12" fillId="6" borderId="44" xfId="0" applyFont="1" applyFill="1" applyBorder="1" applyAlignment="1" applyProtection="1">
      <alignment horizontal="left" vertical="center" wrapText="1" indent="1"/>
      <protection hidden="1"/>
    </xf>
    <xf numFmtId="0" fontId="64" fillId="22" borderId="44" xfId="0" applyFont="1" applyFill="1" applyBorder="1" applyAlignment="1">
      <alignment horizontal="left" vertical="top" wrapText="1" indent="2"/>
    </xf>
    <xf numFmtId="0" fontId="123" fillId="20" borderId="2" xfId="0" applyFont="1" applyFill="1" applyBorder="1" applyAlignment="1" applyProtection="1">
      <alignment horizontal="center" vertical="center"/>
      <protection hidden="1"/>
    </xf>
    <xf numFmtId="0" fontId="123" fillId="20" borderId="3" xfId="0" applyFont="1" applyFill="1" applyBorder="1" applyAlignment="1" applyProtection="1">
      <alignment horizontal="center" vertical="center"/>
      <protection hidden="1"/>
    </xf>
    <xf numFmtId="0" fontId="123" fillId="20" borderId="4" xfId="0" applyFont="1" applyFill="1" applyBorder="1" applyAlignment="1" applyProtection="1">
      <alignment horizontal="center" vertical="center"/>
      <protection hidden="1"/>
    </xf>
    <xf numFmtId="0" fontId="17" fillId="32" borderId="107" xfId="0" applyFont="1" applyFill="1" applyBorder="1" applyAlignment="1" applyProtection="1">
      <alignment horizontal="left" vertical="center" wrapText="1"/>
      <protection hidden="1"/>
    </xf>
    <xf numFmtId="0" fontId="17" fillId="32" borderId="48" xfId="0" applyFont="1" applyFill="1" applyBorder="1" applyAlignment="1" applyProtection="1">
      <alignment horizontal="left" vertical="center" wrapText="1"/>
      <protection hidden="1"/>
    </xf>
    <xf numFmtId="0" fontId="17" fillId="32" borderId="48" xfId="0" applyFont="1" applyFill="1" applyBorder="1" applyAlignment="1" applyProtection="1">
      <alignment horizontal="left" vertical="center" wrapText="1" indent="4"/>
      <protection hidden="1"/>
    </xf>
    <xf numFmtId="0" fontId="17" fillId="32" borderId="109" xfId="0" applyFont="1" applyFill="1" applyBorder="1" applyAlignment="1" applyProtection="1">
      <alignment horizontal="left" vertical="center" wrapText="1" indent="4"/>
      <protection hidden="1"/>
    </xf>
    <xf numFmtId="0" fontId="63" fillId="5" borderId="100" xfId="0" applyFont="1" applyFill="1" applyBorder="1" applyAlignment="1" applyProtection="1">
      <alignment horizontal="center" vertical="center" wrapText="1"/>
      <protection hidden="1"/>
    </xf>
    <xf numFmtId="0" fontId="63" fillId="5" borderId="48" xfId="0" applyFont="1" applyFill="1" applyBorder="1" applyAlignment="1" applyProtection="1">
      <alignment horizontal="center" vertical="center" wrapText="1"/>
      <protection hidden="1"/>
    </xf>
    <xf numFmtId="0" fontId="12" fillId="6" borderId="45" xfId="0" applyFont="1" applyFill="1" applyBorder="1" applyAlignment="1" applyProtection="1">
      <alignment horizontal="left" vertical="center" wrapText="1" indent="1"/>
      <protection hidden="1"/>
    </xf>
    <xf numFmtId="0" fontId="63" fillId="5" borderId="100" xfId="0" applyFont="1" applyFill="1" applyBorder="1" applyAlignment="1" applyProtection="1">
      <alignment horizontal="center" vertical="center"/>
      <protection hidden="1"/>
    </xf>
    <xf numFmtId="0" fontId="63" fillId="5" borderId="48" xfId="0" applyFont="1" applyFill="1" applyBorder="1" applyAlignment="1" applyProtection="1">
      <alignment horizontal="center" vertical="center"/>
      <protection hidden="1"/>
    </xf>
    <xf numFmtId="0" fontId="12" fillId="6" borderId="46" xfId="0" applyFont="1" applyFill="1" applyBorder="1" applyAlignment="1" applyProtection="1">
      <alignment horizontal="left" vertical="center" wrapText="1" indent="1"/>
      <protection hidden="1"/>
    </xf>
    <xf numFmtId="0" fontId="64" fillId="22" borderId="45" xfId="0" applyFont="1" applyFill="1" applyBorder="1" applyAlignment="1">
      <alignment horizontal="left" vertical="center" wrapText="1" indent="2"/>
    </xf>
    <xf numFmtId="0" fontId="17" fillId="32" borderId="105" xfId="0" applyFont="1" applyFill="1" applyBorder="1" applyAlignment="1" applyProtection="1">
      <alignment horizontal="left" vertical="center" wrapText="1" indent="4"/>
      <protection hidden="1"/>
    </xf>
    <xf numFmtId="0" fontId="17" fillId="32" borderId="111" xfId="0" applyFont="1" applyFill="1" applyBorder="1" applyAlignment="1" applyProtection="1">
      <alignment horizontal="left" vertical="center" wrapText="1" indent="4"/>
      <protection hidden="1"/>
    </xf>
    <xf numFmtId="0" fontId="17" fillId="32" borderId="108" xfId="0" applyFont="1" applyFill="1" applyBorder="1" applyAlignment="1" applyProtection="1">
      <alignment horizontal="left" vertical="center" wrapText="1"/>
      <protection hidden="1"/>
    </xf>
    <xf numFmtId="0" fontId="17" fillId="32" borderId="105" xfId="0" applyFont="1" applyFill="1" applyBorder="1" applyAlignment="1" applyProtection="1">
      <alignment horizontal="left" vertical="center" wrapText="1"/>
      <protection hidden="1"/>
    </xf>
    <xf numFmtId="0" fontId="63" fillId="5" borderId="49" xfId="0" applyFont="1" applyFill="1" applyBorder="1" applyAlignment="1" applyProtection="1">
      <alignment horizontal="center" vertical="top" wrapText="1"/>
      <protection hidden="1"/>
    </xf>
    <xf numFmtId="0" fontId="12" fillId="6" borderId="46" xfId="0" applyFont="1" applyFill="1" applyBorder="1" applyAlignment="1" applyProtection="1">
      <alignment horizontal="left" vertical="center" wrapText="1" indent="2"/>
      <protection hidden="1"/>
    </xf>
    <xf numFmtId="0" fontId="1" fillId="5" borderId="0" xfId="0" applyFont="1" applyFill="1" applyAlignment="1">
      <alignment horizontal="left" vertical="center" indent="7"/>
    </xf>
    <xf numFmtId="0" fontId="1" fillId="16" borderId="32" xfId="0" applyFont="1" applyFill="1" applyBorder="1" applyAlignment="1">
      <alignment horizontal="center" vertical="center" wrapText="1"/>
    </xf>
    <xf numFmtId="0" fontId="1" fillId="16" borderId="0" xfId="0" applyFont="1" applyFill="1" applyAlignment="1">
      <alignment horizontal="center" vertical="center" wrapText="1"/>
    </xf>
    <xf numFmtId="0" fontId="1" fillId="16" borderId="7" xfId="0" applyFont="1" applyFill="1" applyBorder="1" applyAlignment="1">
      <alignment horizontal="center" vertical="center" wrapText="1"/>
    </xf>
    <xf numFmtId="0" fontId="63" fillId="5" borderId="102" xfId="0" applyFont="1" applyFill="1" applyBorder="1" applyAlignment="1" applyProtection="1">
      <alignment horizontal="center" vertical="center" wrapText="1"/>
      <protection hidden="1"/>
    </xf>
    <xf numFmtId="0" fontId="63" fillId="5" borderId="49" xfId="0" applyFont="1" applyFill="1" applyBorder="1" applyAlignment="1" applyProtection="1">
      <alignment horizontal="center" vertical="center" wrapText="1"/>
      <protection hidden="1"/>
    </xf>
    <xf numFmtId="0" fontId="63" fillId="5" borderId="103" xfId="0" applyFont="1" applyFill="1" applyBorder="1" applyAlignment="1" applyProtection="1">
      <alignment horizontal="center" vertical="center" wrapText="1"/>
      <protection hidden="1"/>
    </xf>
    <xf numFmtId="0" fontId="63" fillId="5" borderId="0" xfId="0" applyFont="1" applyFill="1" applyAlignment="1" applyProtection="1">
      <alignment horizontal="center" vertical="center" wrapText="1"/>
      <protection hidden="1"/>
    </xf>
    <xf numFmtId="0" fontId="63" fillId="5" borderId="104" xfId="0" applyFont="1" applyFill="1" applyBorder="1" applyAlignment="1" applyProtection="1">
      <alignment horizontal="center" vertical="center" wrapText="1"/>
      <protection hidden="1"/>
    </xf>
    <xf numFmtId="0" fontId="64" fillId="22" borderId="46" xfId="0" applyFont="1" applyFill="1" applyBorder="1" applyAlignment="1">
      <alignment horizontal="left" vertical="center" wrapText="1" indent="2"/>
    </xf>
    <xf numFmtId="0" fontId="12" fillId="6" borderId="0" xfId="0" applyFont="1" applyFill="1" applyAlignment="1" applyProtection="1">
      <alignment horizontal="left" vertical="top" wrapText="1" indent="3"/>
      <protection hidden="1"/>
    </xf>
    <xf numFmtId="0" fontId="58" fillId="31" borderId="47" xfId="0" applyFont="1" applyFill="1" applyBorder="1" applyAlignment="1" applyProtection="1">
      <alignment vertical="center" wrapText="1"/>
      <protection hidden="1"/>
    </xf>
    <xf numFmtId="0" fontId="58" fillId="31" borderId="110" xfId="0" applyFont="1" applyFill="1" applyBorder="1" applyAlignment="1" applyProtection="1">
      <alignment vertical="center" wrapText="1"/>
      <protection hidden="1"/>
    </xf>
    <xf numFmtId="0" fontId="58" fillId="31" borderId="106" xfId="0" applyFont="1" applyFill="1" applyBorder="1" applyAlignment="1" applyProtection="1">
      <alignment horizontal="center" vertical="center" wrapText="1"/>
      <protection hidden="1"/>
    </xf>
    <xf numFmtId="0" fontId="58" fillId="31" borderId="47" xfId="0" applyFont="1" applyFill="1" applyBorder="1" applyAlignment="1" applyProtection="1">
      <alignment horizontal="center" vertical="center" wrapText="1"/>
      <protection hidden="1"/>
    </xf>
    <xf numFmtId="0" fontId="43" fillId="4" borderId="0" xfId="0" applyFont="1" applyFill="1" applyAlignment="1">
      <alignment horizontal="right" vertical="center"/>
    </xf>
    <xf numFmtId="0" fontId="10" fillId="2" borderId="3" xfId="0" applyFont="1" applyFill="1" applyBorder="1" applyAlignment="1" applyProtection="1">
      <alignment horizontal="left" vertical="center"/>
      <protection hidden="1"/>
    </xf>
    <xf numFmtId="0" fontId="58" fillId="31" borderId="112" xfId="0" applyFont="1" applyFill="1" applyBorder="1" applyAlignment="1" applyProtection="1">
      <alignment horizontal="left" vertical="center" wrapText="1" indent="23"/>
      <protection hidden="1"/>
    </xf>
    <xf numFmtId="0" fontId="58" fillId="31" borderId="43" xfId="0" applyFont="1" applyFill="1" applyBorder="1" applyAlignment="1" applyProtection="1">
      <alignment horizontal="left" vertical="center" wrapText="1" indent="23"/>
      <protection hidden="1"/>
    </xf>
    <xf numFmtId="0" fontId="58" fillId="31" borderId="38" xfId="0" applyFont="1" applyFill="1" applyBorder="1" applyAlignment="1" applyProtection="1">
      <alignment horizontal="left" vertical="center" wrapText="1" indent="23"/>
      <protection hidden="1"/>
    </xf>
    <xf numFmtId="0" fontId="12" fillId="32" borderId="2" xfId="0" applyFont="1" applyFill="1" applyBorder="1" applyAlignment="1" applyProtection="1">
      <alignment horizontal="left" vertical="center" wrapText="1" indent="7"/>
      <protection hidden="1"/>
    </xf>
    <xf numFmtId="0" fontId="12" fillId="32" borderId="3" xfId="0" applyFont="1" applyFill="1" applyBorder="1" applyAlignment="1" applyProtection="1">
      <alignment horizontal="left" vertical="center" wrapText="1" indent="7"/>
      <protection hidden="1"/>
    </xf>
    <xf numFmtId="0" fontId="12" fillId="32" borderId="4" xfId="0" applyFont="1" applyFill="1" applyBorder="1" applyAlignment="1" applyProtection="1">
      <alignment horizontal="left" vertical="center" wrapText="1" indent="7"/>
      <protection hidden="1"/>
    </xf>
    <xf numFmtId="0" fontId="63" fillId="5" borderId="113" xfId="0" applyFont="1" applyFill="1" applyBorder="1" applyAlignment="1" applyProtection="1">
      <alignment horizontal="center" vertical="center" wrapText="1"/>
      <protection hidden="1"/>
    </xf>
    <xf numFmtId="0" fontId="63" fillId="5" borderId="114" xfId="0" applyFont="1" applyFill="1" applyBorder="1" applyAlignment="1" applyProtection="1">
      <alignment horizontal="center" vertical="center" wrapText="1"/>
      <protection hidden="1"/>
    </xf>
    <xf numFmtId="0" fontId="64" fillId="22" borderId="115" xfId="0" applyFont="1" applyFill="1" applyBorder="1" applyAlignment="1">
      <alignment horizontal="center" vertical="center" wrapText="1"/>
    </xf>
    <xf numFmtId="0" fontId="64" fillId="22" borderId="116" xfId="0" applyFont="1" applyFill="1" applyBorder="1" applyAlignment="1">
      <alignment horizontal="center" vertical="center" wrapText="1"/>
    </xf>
    <xf numFmtId="0" fontId="12" fillId="32" borderId="2" xfId="0" applyFont="1" applyFill="1" applyBorder="1" applyAlignment="1" applyProtection="1">
      <alignment vertical="center" wrapText="1"/>
      <protection hidden="1"/>
    </xf>
    <xf numFmtId="0" fontId="12" fillId="32" borderId="3" xfId="0" applyFont="1" applyFill="1" applyBorder="1" applyAlignment="1" applyProtection="1">
      <alignment vertical="center" wrapText="1"/>
      <protection hidden="1"/>
    </xf>
    <xf numFmtId="0" fontId="12" fillId="32" borderId="4" xfId="0" applyFont="1" applyFill="1" applyBorder="1" applyAlignment="1" applyProtection="1">
      <alignment vertical="center" wrapText="1"/>
      <protection hidden="1"/>
    </xf>
    <xf numFmtId="0" fontId="12" fillId="32" borderId="2" xfId="0" applyFont="1" applyFill="1" applyBorder="1" applyAlignment="1" applyProtection="1">
      <alignment vertical="top" wrapText="1"/>
      <protection hidden="1"/>
    </xf>
    <xf numFmtId="0" fontId="12" fillId="32" borderId="3" xfId="0" applyFont="1" applyFill="1" applyBorder="1" applyAlignment="1" applyProtection="1">
      <alignment vertical="top" wrapText="1"/>
      <protection hidden="1"/>
    </xf>
    <xf numFmtId="0" fontId="12" fillId="32" borderId="4" xfId="0" applyFont="1" applyFill="1" applyBorder="1" applyAlignment="1" applyProtection="1">
      <alignment vertical="top" wrapText="1"/>
      <protection hidden="1"/>
    </xf>
    <xf numFmtId="0" fontId="12" fillId="32" borderId="2" xfId="0" applyFont="1" applyFill="1" applyBorder="1" applyAlignment="1" applyProtection="1">
      <alignment horizontal="left" vertical="top" wrapText="1" indent="7"/>
      <protection hidden="1"/>
    </xf>
    <xf numFmtId="0" fontId="12" fillId="32" borderId="3" xfId="0" applyFont="1" applyFill="1" applyBorder="1" applyAlignment="1" applyProtection="1">
      <alignment horizontal="left" vertical="top" wrapText="1" indent="7"/>
      <protection hidden="1"/>
    </xf>
    <xf numFmtId="0" fontId="12" fillId="32" borderId="4" xfId="0" applyFont="1" applyFill="1" applyBorder="1" applyAlignment="1" applyProtection="1">
      <alignment horizontal="left" vertical="top" wrapText="1" indent="7"/>
      <protection hidden="1"/>
    </xf>
    <xf numFmtId="0" fontId="58" fillId="31" borderId="112" xfId="0" applyFont="1" applyFill="1" applyBorder="1" applyAlignment="1" applyProtection="1">
      <alignment horizontal="center" vertical="center" wrapText="1"/>
      <protection hidden="1"/>
    </xf>
    <xf numFmtId="0" fontId="58" fillId="31" borderId="43" xfId="0" applyFont="1" applyFill="1" applyBorder="1" applyAlignment="1" applyProtection="1">
      <alignment horizontal="center" vertical="center" wrapText="1"/>
      <protection hidden="1"/>
    </xf>
    <xf numFmtId="0" fontId="58" fillId="31" borderId="38" xfId="0" applyFont="1" applyFill="1" applyBorder="1" applyAlignment="1" applyProtection="1">
      <alignment horizontal="center" vertical="center" wrapText="1"/>
      <protection hidden="1"/>
    </xf>
    <xf numFmtId="0" fontId="12" fillId="6" borderId="0" xfId="0" applyFont="1" applyFill="1" applyAlignment="1" applyProtection="1">
      <alignment horizontal="left" vertical="center" wrapText="1" indent="1"/>
      <protection hidden="1"/>
    </xf>
    <xf numFmtId="0" fontId="12" fillId="6" borderId="0" xfId="0" applyFont="1" applyFill="1" applyAlignment="1" applyProtection="1">
      <alignment horizontal="left" vertical="top" wrapText="1" indent="2"/>
      <protection hidden="1"/>
    </xf>
    <xf numFmtId="0" fontId="1" fillId="5" borderId="0" xfId="0" applyFont="1" applyFill="1" applyAlignment="1">
      <alignment horizontal="left" vertical="center" indent="4"/>
    </xf>
    <xf numFmtId="0" fontId="1" fillId="5" borderId="0" xfId="0" applyFont="1" applyFill="1" applyAlignment="1">
      <alignment horizontal="left" vertical="center" indent="6"/>
    </xf>
    <xf numFmtId="0" fontId="86" fillId="6" borderId="0" xfId="0" applyFont="1" applyFill="1" applyAlignment="1">
      <alignment horizontal="center" vertical="center" wrapText="1"/>
    </xf>
    <xf numFmtId="0" fontId="81" fillId="34" borderId="3" xfId="0" applyFont="1" applyFill="1" applyBorder="1" applyAlignment="1">
      <alignment horizontal="left" vertical="center" wrapText="1"/>
    </xf>
    <xf numFmtId="49" fontId="64" fillId="34" borderId="22" xfId="0" quotePrefix="1" applyNumberFormat="1" applyFont="1" applyFill="1" applyBorder="1" applyAlignment="1">
      <alignment horizontal="left" vertical="center" wrapText="1" indent="1"/>
    </xf>
    <xf numFmtId="49" fontId="64" fillId="34" borderId="43" xfId="0" quotePrefix="1" applyNumberFormat="1" applyFont="1" applyFill="1" applyBorder="1" applyAlignment="1">
      <alignment horizontal="left" vertical="center" wrapText="1" indent="1"/>
    </xf>
    <xf numFmtId="0" fontId="81" fillId="34" borderId="22" xfId="0" applyFont="1" applyFill="1" applyBorder="1" applyAlignment="1">
      <alignment horizontal="center" vertical="center" wrapText="1"/>
    </xf>
    <xf numFmtId="0" fontId="81" fillId="34" borderId="0" xfId="0" applyFont="1" applyFill="1" applyAlignment="1">
      <alignment horizontal="center" vertical="center" wrapText="1"/>
    </xf>
    <xf numFmtId="0" fontId="81" fillId="34" borderId="43" xfId="0" applyFont="1" applyFill="1" applyBorder="1" applyAlignment="1">
      <alignment horizontal="center" vertical="center" wrapText="1"/>
    </xf>
    <xf numFmtId="0" fontId="81" fillId="34" borderId="22" xfId="0" applyFont="1" applyFill="1" applyBorder="1" applyAlignment="1">
      <alignment horizontal="left" vertical="center" wrapText="1"/>
    </xf>
    <xf numFmtId="0" fontId="81" fillId="34" borderId="43" xfId="0" applyFont="1" applyFill="1" applyBorder="1" applyAlignment="1">
      <alignment horizontal="left" vertical="center" wrapText="1"/>
    </xf>
    <xf numFmtId="0" fontId="83" fillId="34" borderId="22" xfId="0" applyFont="1" applyFill="1" applyBorder="1" applyAlignment="1">
      <alignment horizontal="center" vertical="center" wrapText="1"/>
    </xf>
    <xf numFmtId="0" fontId="83" fillId="34" borderId="0" xfId="0" applyFont="1" applyFill="1" applyAlignment="1">
      <alignment horizontal="center" vertical="center" wrapText="1"/>
    </xf>
    <xf numFmtId="0" fontId="83" fillId="34" borderId="43" xfId="0" applyFont="1" applyFill="1" applyBorder="1" applyAlignment="1">
      <alignment horizontal="center" vertical="center" wrapText="1"/>
    </xf>
  </cellXfs>
  <cellStyles count="3">
    <cellStyle name="Comma" xfId="1" builtinId="3"/>
    <cellStyle name="Hyperlink" xfId="2" builtinId="8"/>
    <cellStyle name="Normal" xfId="0" builtinId="0"/>
  </cellStyles>
  <dxfs count="201">
    <dxf>
      <font>
        <b val="0"/>
        <i val="0"/>
        <color theme="3"/>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ill>
        <patternFill>
          <bgColor rgb="FFFFFFFF"/>
        </patternFill>
      </fill>
    </dxf>
    <dxf>
      <numFmt numFmtId="19" formatCode="d/mm/yyyy"/>
      <fill>
        <patternFill patternType="solid">
          <fgColor theme="0" tint="-0.14999847407452621"/>
          <bgColor rgb="FFFEE6D0"/>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FEE6D0"/>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0" formatCode="General"/>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fill>
        <patternFill patternType="solid">
          <fgColor theme="0" tint="-0.14999847407452621"/>
          <bgColor rgb="FFE2F8DF"/>
        </patternFill>
      </fill>
      <alignment horizontal="center" vertical="center" textRotation="0" wrapText="0" indent="0" justifyLastLine="0" shrinkToFit="0" readingOrder="0"/>
      <border diagonalUp="0" diagonalDown="0">
        <left style="double">
          <color theme="3"/>
        </left>
        <right style="thin">
          <color theme="3"/>
        </right>
        <top style="thick">
          <color theme="0"/>
        </top>
        <bottom style="thick">
          <color theme="0"/>
        </bottom>
        <vertical/>
        <horizontal/>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fill>
        <patternFill patternType="solid">
          <fgColor theme="0" tint="-0.14999847407452621"/>
          <bgColor rgb="FFF1FFED"/>
        </patternFill>
      </fill>
      <alignment horizontal="center" vertical="center" textRotation="0" wrapText="0" indent="0" justifyLastLine="0" shrinkToFit="0" readingOrder="0"/>
      <border diagonalUp="0" diagonalDown="0">
        <left style="thin">
          <color theme="3"/>
        </left>
        <right style="double">
          <color theme="3"/>
        </right>
        <top style="thick">
          <color theme="0"/>
        </top>
        <bottom style="thick">
          <color theme="0"/>
        </bottom>
        <vertical style="thin">
          <color theme="3"/>
        </vertical>
        <horizontal style="thick">
          <color theme="0"/>
        </horizontal>
      </border>
    </dxf>
    <dxf>
      <fill>
        <patternFill patternType="solid">
          <fgColor theme="0" tint="-0.14999847407452621"/>
          <bgColor rgb="FFF1FFED"/>
        </patternFill>
      </fill>
      <alignment horizontal="center" vertical="center" textRotation="0" wrapText="0" indent="0" justifyLastLine="0" shrinkToFit="0" readingOrder="0"/>
      <border diagonalUp="0" diagonalDown="0">
        <left style="double">
          <color theme="3"/>
        </left>
        <right style="thin">
          <color theme="3"/>
        </right>
        <top style="thick">
          <color theme="0"/>
        </top>
        <bottom style="thick">
          <color theme="0"/>
        </bottom>
        <vertical style="thin">
          <color theme="3"/>
        </vertical>
        <horizontal style="thick">
          <color theme="0"/>
        </horizontal>
      </border>
    </dxf>
    <dxf>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left style="double">
          <color theme="3"/>
        </left>
        <right style="thin">
          <color indexed="64"/>
        </right>
        <top style="thick">
          <color theme="0"/>
        </top>
        <bottom style="thick">
          <color theme="0"/>
        </bottom>
        <vertical/>
        <horizontal style="thick">
          <color theme="0"/>
        </horizontal>
      </border>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font>
        <strike val="0"/>
        <outline val="0"/>
        <shadow val="0"/>
        <u val="none"/>
        <vertAlign val="baseline"/>
        <sz val="11"/>
        <color theme="1"/>
        <name val="Calibri"/>
        <family val="2"/>
        <scheme val="minor"/>
      </font>
      <numFmt numFmtId="0" formatCode="General"/>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font>
        <strike val="0"/>
        <outline val="0"/>
        <shadow val="0"/>
        <u val="none"/>
        <vertAlign val="baseline"/>
        <sz val="11"/>
        <color theme="1"/>
        <name val="Calibri"/>
        <family val="2"/>
        <scheme val="minor"/>
      </font>
      <numFmt numFmtId="0" formatCode="General"/>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left/>
        <right style="thin">
          <color indexed="64"/>
        </right>
        <top style="thick">
          <color theme="0"/>
        </top>
        <bottom style="thick">
          <color theme="0"/>
        </bottom>
        <vertical/>
        <horizontal style="thick">
          <color theme="0"/>
        </horizontal>
      </border>
    </dxf>
    <dxf>
      <border outline="0">
        <top style="medium">
          <color rgb="FF000000"/>
        </top>
      </border>
    </dxf>
    <dxf>
      <fill>
        <patternFill>
          <bgColor rgb="FFFFFFFF"/>
        </patternFill>
      </fill>
    </dxf>
    <dxf>
      <border>
        <bottom style="thick">
          <color theme="0"/>
        </bottom>
      </border>
    </dxf>
    <dxf>
      <font>
        <b/>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rgb="FFEAF2F2"/>
        </patternFill>
      </fill>
      <alignment horizontal="left" vertical="center" textRotation="0" wrapText="1" indent="0" justifyLastLine="0" shrinkToFit="0" readingOrder="0"/>
      <border diagonalUp="0" diagonalDown="0" outline="0">
        <left/>
        <right/>
        <top style="thick">
          <color theme="0"/>
        </top>
        <bottom style="thick">
          <color theme="0"/>
        </bottom>
      </border>
    </dxf>
    <dxf>
      <fill>
        <patternFill>
          <bgColor rgb="FFFFFFFF"/>
        </patternFill>
      </fill>
    </dxf>
    <dxf>
      <numFmt numFmtId="19" formatCode="d/mm/yyyy"/>
      <fill>
        <patternFill patternType="solid">
          <fgColor theme="0" tint="-0.14999847407452621"/>
          <bgColor rgb="FFFEE6D0"/>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FEE6D0"/>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0" formatCode="General"/>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fill>
        <patternFill patternType="solid">
          <fgColor theme="0" tint="-0.14999847407452621"/>
          <bgColor rgb="FFE2F8DF"/>
        </patternFill>
      </fill>
      <alignment horizontal="center" vertical="center" textRotation="0" wrapText="0" indent="0" justifyLastLine="0" shrinkToFit="0" readingOrder="0"/>
      <border diagonalUp="0" diagonalDown="0">
        <left style="double">
          <color theme="3"/>
        </left>
        <right style="thin">
          <color theme="3"/>
        </right>
        <top style="thick">
          <color theme="0"/>
        </top>
        <bottom style="thick">
          <color theme="0"/>
        </bottom>
        <vertical/>
        <horizontal/>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fill>
        <patternFill patternType="solid">
          <fgColor theme="0" tint="-0.14999847407452621"/>
          <bgColor rgb="FFF1FFED"/>
        </patternFill>
      </fill>
      <alignment horizontal="center" vertical="center" textRotation="0" wrapText="0" indent="0" justifyLastLine="0" shrinkToFit="0" readingOrder="0"/>
      <border diagonalUp="0" diagonalDown="0" outline="0">
        <left style="thin">
          <color theme="3"/>
        </left>
        <right style="double">
          <color theme="3"/>
        </right>
        <top style="thick">
          <color theme="0"/>
        </top>
        <bottom style="thick">
          <color theme="0"/>
        </bottom>
      </border>
    </dxf>
    <dxf>
      <numFmt numFmtId="19" formatCode="d/mm/yyyy"/>
      <fill>
        <patternFill patternType="solid">
          <fgColor theme="0" tint="-0.14999847407452621"/>
          <bgColor rgb="FFF1FFED"/>
        </patternFill>
      </fill>
      <alignment horizontal="center" vertical="center" textRotation="0" wrapText="0" indent="0" justifyLastLine="0" shrinkToFit="0" readingOrder="0"/>
      <border diagonalUp="0" diagonalDown="0" outline="0">
        <left style="double">
          <color theme="3"/>
        </left>
        <right style="thin">
          <color theme="3"/>
        </right>
        <top style="thick">
          <color theme="0"/>
        </top>
        <bottom style="thick">
          <color theme="0"/>
        </bottom>
      </border>
    </dxf>
    <dxf>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double">
          <color theme="3"/>
        </right>
        <top style="thick">
          <color theme="0"/>
        </top>
        <bottom style="thick">
          <color theme="0"/>
        </bottom>
      </border>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left style="double">
          <color theme="3"/>
        </left>
        <right style="thin">
          <color indexed="64"/>
        </right>
        <top style="thick">
          <color theme="0"/>
        </top>
        <bottom style="thick">
          <color theme="0"/>
        </bottom>
        <vertical/>
        <horizontal style="thick">
          <color theme="0"/>
        </horizontal>
      </border>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font>
        <strike val="0"/>
        <outline val="0"/>
        <shadow val="0"/>
        <u val="none"/>
        <vertAlign val="baseline"/>
        <sz val="11"/>
        <color theme="1"/>
        <name val="Calibri"/>
        <family val="2"/>
        <scheme val="minor"/>
      </font>
      <numFmt numFmtId="0" formatCode="General"/>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font>
        <strike val="0"/>
        <outline val="0"/>
        <shadow val="0"/>
        <u val="none"/>
        <vertAlign val="baseline"/>
        <sz val="11"/>
        <color theme="1"/>
        <name val="Calibri"/>
        <family val="2"/>
        <scheme val="minor"/>
      </font>
      <numFmt numFmtId="0" formatCode="General"/>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left/>
        <right style="thin">
          <color indexed="64"/>
        </right>
        <top style="thick">
          <color theme="0"/>
        </top>
        <bottom style="thick">
          <color theme="0"/>
        </bottom>
        <vertical/>
        <horizontal style="thick">
          <color theme="0"/>
        </horizontal>
      </border>
    </dxf>
    <dxf>
      <border outline="0">
        <top style="medium">
          <color rgb="FF000000"/>
        </top>
      </border>
    </dxf>
    <dxf>
      <fill>
        <patternFill>
          <bgColor rgb="FFFFFFFF"/>
        </patternFill>
      </fill>
    </dxf>
    <dxf>
      <border>
        <bottom style="thick">
          <color theme="0"/>
        </bottom>
      </border>
    </dxf>
    <dxf>
      <font>
        <b/>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rgb="FFFEE6D0"/>
        </patternFill>
      </fill>
      <alignment horizontal="left" vertical="center" textRotation="0" wrapText="1" indent="0" justifyLastLine="0" shrinkToFit="0" readingOrder="0"/>
      <border diagonalUp="0" diagonalDown="0">
        <left/>
        <right/>
        <top style="thick">
          <color theme="0"/>
        </top>
        <bottom style="thick">
          <color theme="0"/>
        </bottom>
      </border>
    </dxf>
    <dxf>
      <numFmt numFmtId="19" formatCode="d/mm/yyyy"/>
      <fill>
        <patternFill patternType="solid">
          <fgColor indexed="64"/>
          <bgColor rgb="FFE2F8DF"/>
        </patternFill>
      </fill>
      <alignment horizontal="center" vertical="center" textRotation="0" wrapText="1" indent="0" justifyLastLine="0" shrinkToFit="0" readingOrder="0"/>
      <border diagonalUp="0" diagonalDown="0">
        <left style="thin">
          <color theme="3"/>
        </left>
        <right style="thick">
          <color theme="3"/>
        </right>
        <top style="thick">
          <color theme="0"/>
        </top>
        <bottom style="thick">
          <color theme="0"/>
        </bottom>
        <vertical/>
        <horizontal style="thick">
          <color theme="0"/>
        </horizontal>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top style="thick">
          <color theme="0"/>
        </top>
        <bottom style="thick">
          <color theme="0"/>
        </bottom>
      </border>
    </dxf>
    <dxf>
      <numFmt numFmtId="0" formatCode="General"/>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fill>
        <patternFill patternType="solid">
          <fgColor theme="0" tint="-0.14999847407452621"/>
          <bgColor rgb="FFE2F8DF"/>
        </patternFill>
      </fill>
      <alignment horizontal="center" vertical="center" textRotation="0" wrapText="0" indent="0" justifyLastLine="0" shrinkToFit="0" readingOrder="0"/>
      <border diagonalUp="0" diagonalDown="0">
        <left style="double">
          <color theme="3"/>
        </left>
        <right style="thin">
          <color theme="3"/>
        </right>
        <top style="thick">
          <color theme="0"/>
        </top>
        <bottom style="thick">
          <color theme="0"/>
        </bottom>
        <vertical/>
        <horizontal/>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fill>
        <patternFill patternType="solid">
          <fgColor theme="0" tint="-0.14999847407452621"/>
          <bgColor rgb="FFF1FFED"/>
        </patternFill>
      </fill>
      <alignment horizontal="center" vertical="center" textRotation="0" wrapText="0" indent="0" justifyLastLine="0" shrinkToFit="0" readingOrder="0"/>
      <border diagonalUp="0" diagonalDown="0">
        <left style="thin">
          <color theme="3"/>
        </left>
        <right style="double">
          <color theme="3"/>
        </right>
        <top style="thick">
          <color theme="0"/>
        </top>
        <bottom style="thick">
          <color theme="0"/>
        </bottom>
        <vertical style="thin">
          <color theme="3"/>
        </vertical>
        <horizontal style="thick">
          <color theme="0"/>
        </horizontal>
      </border>
    </dxf>
    <dxf>
      <fill>
        <patternFill patternType="solid">
          <fgColor theme="0" tint="-0.14999847407452621"/>
          <bgColor rgb="FFF1FFED"/>
        </patternFill>
      </fill>
      <alignment horizontal="center" vertical="center" textRotation="0" wrapText="0" indent="0" justifyLastLine="0" shrinkToFit="0" readingOrder="0"/>
      <border diagonalUp="0" diagonalDown="0">
        <left style="double">
          <color theme="3"/>
        </left>
        <right style="thin">
          <color theme="3"/>
        </right>
        <top style="thick">
          <color theme="0"/>
        </top>
        <bottom style="thick">
          <color theme="0"/>
        </bottom>
        <vertical style="thin">
          <color theme="3"/>
        </vertical>
        <horizontal style="thick">
          <color theme="0"/>
        </horizontal>
      </border>
    </dxf>
    <dxf>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left style="double">
          <color theme="3"/>
        </left>
        <right style="thin">
          <color indexed="64"/>
        </right>
        <top style="thick">
          <color theme="0"/>
        </top>
        <bottom style="thick">
          <color theme="0"/>
        </bottom>
        <vertical/>
        <horizontal style="thick">
          <color theme="0"/>
        </horizontal>
      </border>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font>
        <strike val="0"/>
        <outline val="0"/>
        <shadow val="0"/>
        <u val="none"/>
        <vertAlign val="baseline"/>
        <sz val="11"/>
        <color theme="1"/>
        <name val="Calibri"/>
        <family val="2"/>
        <scheme val="minor"/>
      </font>
      <numFmt numFmtId="0" formatCode="General"/>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font>
        <strike val="0"/>
        <outline val="0"/>
        <shadow val="0"/>
        <u val="none"/>
        <vertAlign val="baseline"/>
        <sz val="11"/>
        <color theme="1"/>
        <name val="Calibri"/>
        <family val="2"/>
        <scheme val="minor"/>
      </font>
      <numFmt numFmtId="0" formatCode="General"/>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left/>
        <right style="thin">
          <color indexed="64"/>
        </right>
        <top style="thick">
          <color theme="0"/>
        </top>
        <bottom style="thick">
          <color theme="0"/>
        </bottom>
        <vertical/>
        <horizontal style="thick">
          <color theme="0"/>
        </horizontal>
      </border>
    </dxf>
    <dxf>
      <border outline="0">
        <top style="medium">
          <color rgb="FF000000"/>
        </top>
      </border>
    </dxf>
    <dxf>
      <fill>
        <patternFill>
          <bgColor rgb="FFFFFFFF"/>
        </patternFill>
      </fill>
    </dxf>
    <dxf>
      <border>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outline="0">
        <left style="thin">
          <color theme="3"/>
        </left>
        <right/>
        <top style="thick">
          <color theme="0"/>
        </top>
        <bottom style="thick">
          <color theme="0"/>
        </bottom>
      </border>
    </dxf>
    <dxf>
      <numFmt numFmtId="0" formatCode="General"/>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fill>
        <patternFill patternType="solid">
          <fgColor theme="0" tint="-0.14999847407452621"/>
          <bgColor rgb="FFE2F8DF"/>
        </patternFill>
      </fill>
      <alignment horizontal="center" vertical="center" textRotation="0" wrapText="0" indent="0" justifyLastLine="0" shrinkToFit="0" readingOrder="0"/>
      <border diagonalUp="0" diagonalDown="0">
        <left style="thin">
          <color theme="3"/>
        </left>
        <right style="thin">
          <color theme="3"/>
        </right>
        <top style="thick">
          <color theme="0"/>
        </top>
        <bottom style="thick">
          <color theme="0"/>
        </bottom>
        <vertical/>
        <horizontal/>
      </border>
    </dxf>
    <dxf>
      <fill>
        <patternFill patternType="solid">
          <fgColor theme="0" tint="-0.14999847407452621"/>
          <bgColor rgb="FFE2F8DF"/>
        </patternFill>
      </fill>
      <alignment horizontal="center" vertical="center" textRotation="0" wrapText="0" indent="0" justifyLastLine="0" shrinkToFit="0" readingOrder="0"/>
      <border diagonalUp="0" diagonalDown="0">
        <left style="double">
          <color theme="3"/>
        </left>
        <right style="thin">
          <color theme="3"/>
        </right>
        <top style="thick">
          <color theme="0"/>
        </top>
        <bottom style="thick">
          <color theme="0"/>
        </bottom>
        <vertical/>
        <horizontal/>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fill>
        <patternFill patternType="solid">
          <fgColor theme="0" tint="-0.14999847407452621"/>
          <bgColor rgb="FFF1FFED"/>
        </patternFill>
      </fill>
      <alignment horizontal="center" vertical="center" textRotation="0" wrapText="0" indent="0" justifyLastLine="0" shrinkToFit="0" readingOrder="0"/>
      <border diagonalUp="0" diagonalDown="0">
        <left style="thin">
          <color theme="3"/>
        </left>
        <right style="double">
          <color theme="3"/>
        </right>
        <top style="thick">
          <color theme="0"/>
        </top>
        <bottom style="thick">
          <color theme="0"/>
        </bottom>
        <vertical style="thin">
          <color theme="3"/>
        </vertical>
        <horizontal style="thick">
          <color theme="0"/>
        </horizontal>
      </border>
    </dxf>
    <dxf>
      <fill>
        <patternFill patternType="solid">
          <fgColor theme="0" tint="-0.14999847407452621"/>
          <bgColor rgb="FFF1FFED"/>
        </patternFill>
      </fill>
      <alignment horizontal="center" vertical="center" textRotation="0" wrapText="0" indent="0" justifyLastLine="0" shrinkToFit="0" readingOrder="0"/>
      <border diagonalUp="0" diagonalDown="0">
        <left style="double">
          <color theme="3"/>
        </left>
        <right style="thin">
          <color theme="3"/>
        </right>
        <top style="thick">
          <color theme="0"/>
        </top>
        <bottom style="thick">
          <color theme="0"/>
        </bottom>
        <vertical style="thin">
          <color theme="3"/>
        </vertical>
        <horizontal style="thick">
          <color theme="0"/>
        </horizontal>
      </border>
    </dxf>
    <dxf>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left style="double">
          <color theme="3"/>
        </left>
        <right style="thin">
          <color indexed="64"/>
        </right>
        <top style="thick">
          <color theme="0"/>
        </top>
        <bottom style="thick">
          <color theme="0"/>
        </bottom>
        <vertical/>
        <horizontal style="thick">
          <color theme="0"/>
        </horizontal>
      </border>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font>
        <strike val="0"/>
        <outline val="0"/>
        <shadow val="0"/>
        <u val="none"/>
        <vertAlign val="baseline"/>
        <sz val="11"/>
        <color theme="1"/>
        <name val="Calibri"/>
        <family val="2"/>
        <scheme val="minor"/>
      </font>
      <numFmt numFmtId="0" formatCode="General"/>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font>
        <strike val="0"/>
        <outline val="0"/>
        <shadow val="0"/>
        <u val="none"/>
        <vertAlign val="baseline"/>
        <sz val="11"/>
        <color theme="1"/>
        <name val="Calibri"/>
        <family val="2"/>
        <scheme val="minor"/>
      </font>
      <numFmt numFmtId="0" formatCode="General"/>
      <fill>
        <patternFill patternType="solid">
          <fgColor theme="0" tint="-0.14999847407452621"/>
          <bgColor theme="0"/>
        </patternFill>
      </fill>
      <alignment horizontal="center" vertical="center" textRotation="0" wrapText="0" indent="0" justifyLastLine="0" shrinkToFit="0" readingOrder="0"/>
      <border diagonalUp="0" diagonalDown="0">
        <left style="thin">
          <color indexed="64"/>
        </left>
        <right style="thin">
          <color indexed="64"/>
        </right>
        <top style="thick">
          <color theme="0"/>
        </top>
        <bottom style="thick">
          <color theme="0"/>
        </bottom>
        <horizontal style="thick">
          <color theme="0"/>
        </horizontal>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left/>
        <right style="thin">
          <color indexed="64"/>
        </right>
        <top style="thick">
          <color theme="0"/>
        </top>
        <bottom style="thick">
          <color theme="0"/>
        </bottom>
        <vertical/>
        <horizontal style="thick">
          <color theme="0"/>
        </horizontal>
      </border>
    </dxf>
    <dxf>
      <border outline="0">
        <top style="medium">
          <color rgb="FF000000"/>
        </top>
      </border>
    </dxf>
    <dxf>
      <fill>
        <patternFill>
          <bgColor rgb="FFFFFFFF"/>
        </patternFill>
      </fill>
    </dxf>
    <dxf>
      <border>
        <bottom style="thin">
          <color rgb="FF000000"/>
        </bottom>
      </border>
    </dxf>
    <dxf>
      <font>
        <b/>
        <i val="0"/>
        <strike val="0"/>
        <condense val="0"/>
        <extend val="0"/>
        <outline val="0"/>
        <shadow val="0"/>
        <u val="none"/>
        <vertAlign val="baseline"/>
        <sz val="11"/>
        <color theme="5"/>
        <name val="Calibri"/>
        <family val="2"/>
        <scheme val="minor"/>
      </font>
      <fill>
        <patternFill patternType="solid">
          <fgColor indexed="64"/>
          <bgColor rgb="FFE3E4E5"/>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9" formatCode="d/mm/yyyy"/>
      <fill>
        <patternFill patternType="solid">
          <fgColor indexed="64"/>
          <bgColor rgb="FFE2F8DF"/>
        </patternFill>
      </fill>
      <alignment horizontal="left" vertical="center" textRotation="0" wrapText="1" indent="0" justifyLastLine="0" shrinkToFit="0" readingOrder="0"/>
      <border diagonalUp="0" diagonalDown="0" outline="0">
        <left/>
        <right/>
        <top style="thick">
          <color theme="0"/>
        </top>
        <bottom style="thick">
          <color theme="0"/>
        </bottom>
      </border>
      <protection locked="1"/>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outline="0">
        <left style="thin">
          <color theme="3"/>
        </left>
        <right style="thick">
          <color theme="3"/>
        </right>
        <top style="thick">
          <color theme="0"/>
        </top>
        <bottom style="thick">
          <color theme="0"/>
        </bottom>
      </border>
      <protection locked="1"/>
    </dxf>
    <dxf>
      <numFmt numFmtId="0" formatCode="General"/>
      <fill>
        <patternFill patternType="solid">
          <fgColor theme="0" tint="-0.14999847407452621"/>
          <bgColor rgb="FFE2F8DF"/>
        </patternFill>
      </fill>
      <alignment horizontal="center" vertical="center" textRotation="0" wrapText="0" indent="0" justifyLastLine="0" shrinkToFit="0" readingOrder="0"/>
      <border diagonalUp="0" diagonalDown="0" outline="0">
        <left style="thin">
          <color theme="3"/>
        </left>
        <right style="thin">
          <color theme="3"/>
        </right>
        <top style="thick">
          <color theme="0"/>
        </top>
        <bottom style="thick">
          <color theme="0"/>
        </bottom>
      </border>
      <protection locked="1" hidden="0"/>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outline="0">
        <left style="thin">
          <color theme="3"/>
        </left>
        <right style="thin">
          <color theme="3"/>
        </right>
        <top style="thick">
          <color theme="0"/>
        </top>
        <bottom style="thick">
          <color theme="0"/>
        </bottom>
      </border>
      <protection locked="1"/>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outline="0">
        <left style="thin">
          <color theme="3"/>
        </left>
        <right style="thin">
          <color theme="3"/>
        </right>
        <top style="thick">
          <color theme="0"/>
        </top>
        <bottom style="thick">
          <color theme="0"/>
        </bottom>
      </border>
      <protection locked="1"/>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outline="0">
        <left style="thin">
          <color theme="3"/>
        </left>
        <right style="thin">
          <color theme="3"/>
        </right>
        <top style="thick">
          <color theme="0"/>
        </top>
        <bottom style="thick">
          <color theme="0"/>
        </bottom>
      </border>
      <protection locked="1"/>
    </dxf>
    <dxf>
      <numFmt numFmtId="19" formatCode="d/mm/yyyy"/>
      <fill>
        <patternFill patternType="solid">
          <fgColor theme="0" tint="-0.14999847407452621"/>
          <bgColor rgb="FFE2F8DF"/>
        </patternFill>
      </fill>
      <alignment horizontal="center" vertical="center" textRotation="0" wrapText="0" indent="0" justifyLastLine="0" shrinkToFit="0" readingOrder="0"/>
      <border diagonalUp="0" diagonalDown="0" outline="0">
        <left style="thin">
          <color theme="3"/>
        </left>
        <right style="thin">
          <color theme="3"/>
        </right>
        <top style="thick">
          <color theme="0"/>
        </top>
        <bottom style="thick">
          <color theme="0"/>
        </bottom>
      </border>
      <protection locked="1"/>
    </dxf>
    <dxf>
      <fill>
        <patternFill patternType="solid">
          <fgColor theme="0" tint="-0.14999847407452621"/>
          <bgColor rgb="FFE2F8DF"/>
        </patternFill>
      </fill>
      <alignment horizontal="center" vertical="center" textRotation="0" wrapText="0" indent="0" justifyLastLine="0" shrinkToFit="0" readingOrder="0"/>
      <border diagonalUp="0" diagonalDown="0" outline="0">
        <left style="thin">
          <color theme="3"/>
        </left>
        <right style="thin">
          <color theme="3"/>
        </right>
        <top style="thick">
          <color theme="0"/>
        </top>
        <bottom style="thick">
          <color theme="0"/>
        </bottom>
      </border>
      <protection locked="1"/>
    </dxf>
    <dxf>
      <fill>
        <patternFill patternType="solid">
          <fgColor theme="0" tint="-0.14999847407452621"/>
          <bgColor rgb="FFE2F8DF"/>
        </patternFill>
      </fill>
      <alignment horizontal="center" vertical="center" textRotation="0" wrapText="0" indent="0" justifyLastLine="0" shrinkToFit="0" readingOrder="0"/>
      <border diagonalUp="0" diagonalDown="0" outline="0">
        <left style="double">
          <color theme="3"/>
        </left>
        <right style="thin">
          <color theme="3"/>
        </right>
        <top style="thick">
          <color theme="0"/>
        </top>
        <bottom style="thick">
          <color theme="0"/>
        </bottom>
      </border>
      <protection locked="1"/>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outline="0">
        <left style="thin">
          <color indexed="64"/>
        </left>
        <right style="thin">
          <color indexed="64"/>
        </right>
        <top style="thick">
          <color theme="0"/>
        </top>
        <bottom style="thick">
          <color theme="0"/>
        </bottom>
      </border>
      <protection locked="1"/>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outline="0">
        <left style="thin">
          <color indexed="64"/>
        </left>
        <right style="thin">
          <color indexed="64"/>
        </right>
        <top style="thick">
          <color theme="0"/>
        </top>
        <bottom style="thick">
          <color theme="0"/>
        </bottom>
      </border>
      <protection locked="1"/>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protection locked="1"/>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outline="0">
        <left style="thin">
          <color indexed="64"/>
        </left>
        <right style="thin">
          <color indexed="64"/>
        </right>
        <top style="thick">
          <color theme="0"/>
        </top>
        <bottom style="thick">
          <color theme="0"/>
        </bottom>
      </border>
      <protection locked="1"/>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protection locked="1"/>
    </dxf>
    <dxf>
      <fill>
        <patternFill patternType="solid">
          <fgColor theme="0" tint="-0.14999847407452621"/>
          <bgColor rgb="FFF1FFED"/>
        </patternFill>
      </fill>
      <alignment horizontal="center" vertical="center" textRotation="0" wrapText="0" indent="0" justifyLastLine="0" shrinkToFit="0" readingOrder="0"/>
      <border diagonalUp="0" diagonalDown="0" outline="0">
        <left style="thin">
          <color theme="3"/>
        </left>
        <right style="double">
          <color theme="3"/>
        </right>
        <top style="thick">
          <color theme="0"/>
        </top>
        <bottom style="thick">
          <color theme="0"/>
        </bottom>
      </border>
      <protection locked="1"/>
    </dxf>
    <dxf>
      <fill>
        <patternFill patternType="solid">
          <fgColor theme="0" tint="-0.14999847407452621"/>
          <bgColor rgb="FFF1FFED"/>
        </patternFill>
      </fill>
      <alignment horizontal="center" vertical="center" textRotation="0" wrapText="0" indent="0" justifyLastLine="0" shrinkToFit="0" readingOrder="0"/>
      <border diagonalUp="0" diagonalDown="0" outline="0">
        <left style="double">
          <color theme="3"/>
        </left>
        <right style="thin">
          <color theme="3"/>
        </right>
        <top style="thick">
          <color theme="0"/>
        </top>
        <bottom style="thick">
          <color theme="0"/>
        </bottom>
      </border>
      <protection locked="1"/>
    </dxf>
    <dxf>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protection locked="1"/>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outline="0">
        <left style="double">
          <color theme="3"/>
        </left>
        <right style="thin">
          <color indexed="64"/>
        </right>
        <top style="thick">
          <color theme="0"/>
        </top>
        <bottom style="thick">
          <color theme="0"/>
        </bottom>
      </border>
      <protection locked="1"/>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protection locked="1"/>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protection locked="1"/>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protection locked="1"/>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protection locked="1"/>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protection locked="1"/>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protection locked="1"/>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protection locked="1"/>
    </dxf>
    <dxf>
      <font>
        <strike val="0"/>
        <outline val="0"/>
        <shadow val="0"/>
        <u val="none"/>
        <vertAlign val="baseline"/>
        <sz val="11"/>
        <color theme="1"/>
        <name val="Calibri"/>
        <family val="2"/>
        <scheme val="minor"/>
      </font>
      <numFmt numFmtId="0" formatCode="General"/>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protection locked="1"/>
    </dxf>
    <dxf>
      <font>
        <strike val="0"/>
        <outline val="0"/>
        <shadow val="0"/>
        <u val="none"/>
        <vertAlign val="baseline"/>
        <sz val="11"/>
        <color theme="1"/>
        <name val="Calibri"/>
        <family val="2"/>
        <scheme val="minor"/>
      </font>
      <numFmt numFmtId="0" formatCode="General"/>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protection locked="1"/>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outline="0">
        <left/>
        <right style="thin">
          <color indexed="64"/>
        </right>
        <top style="thick">
          <color theme="0"/>
        </top>
        <bottom style="thick">
          <color theme="0"/>
        </bottom>
      </border>
      <protection locked="1"/>
    </dxf>
    <dxf>
      <border outline="0">
        <top style="medium">
          <color rgb="FF000000"/>
        </top>
      </border>
    </dxf>
    <dxf>
      <fill>
        <patternFill>
          <bgColor rgb="FFFFFFFF"/>
        </patternFill>
      </fill>
      <alignment vertical="center" textRotation="0" indent="0" justifyLastLine="0" shrinkToFit="0" readingOrder="0"/>
      <protection locked="1"/>
    </dxf>
    <dxf>
      <border>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dxf>
    <dxf>
      <fill>
        <patternFill patternType="solid">
          <fgColor theme="0" tint="-0.14999847407452621"/>
          <bgColor theme="0"/>
        </patternFill>
      </fill>
      <alignment horizontal="left" vertical="center" textRotation="0" indent="0" justifyLastLine="0" shrinkToFit="0" readingOrder="0"/>
      <border diagonalUp="0" diagonalDown="0" outline="0">
        <left style="thin">
          <color indexed="64"/>
        </left>
        <right/>
        <top style="thick">
          <color theme="0"/>
        </top>
        <bottom style="thick">
          <color theme="0"/>
        </bottom>
      </border>
    </dxf>
    <dxf>
      <fill>
        <patternFill patternType="solid">
          <fgColor theme="0" tint="-0.14999847407452621"/>
          <bgColor theme="0"/>
        </patternFill>
      </fill>
      <alignment horizontal="center" vertical="center" textRotation="0" indent="0" justifyLastLine="0" shrinkToFit="0" readingOrder="0"/>
      <border diagonalUp="0" diagonalDown="0" outline="0">
        <left style="double">
          <color theme="3"/>
        </left>
        <right style="thick">
          <color theme="3"/>
        </right>
        <top style="thick">
          <color theme="0"/>
        </top>
        <bottom style="thick">
          <color theme="0"/>
        </bottom>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outline="0">
        <left style="thin">
          <color indexed="64"/>
        </left>
        <right style="thin">
          <color indexed="64"/>
        </right>
        <top style="thick">
          <color theme="0"/>
        </top>
        <bottom style="thick">
          <color theme="0"/>
        </bottom>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outline="0">
        <left style="thin">
          <color indexed="64"/>
        </left>
        <right style="thin">
          <color indexed="64"/>
        </right>
        <top style="thick">
          <color theme="0"/>
        </top>
        <bottom style="thick">
          <color theme="0"/>
        </bottom>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outline="0">
        <left style="thin">
          <color indexed="64"/>
        </left>
        <right style="thin">
          <color indexed="64"/>
        </right>
        <top style="thick">
          <color theme="0"/>
        </top>
        <bottom style="thick">
          <color theme="0"/>
        </bottom>
      </border>
    </dxf>
    <dxf>
      <numFmt numFmtId="19" formatCode="d/mm/yyyy"/>
      <fill>
        <patternFill patternType="solid">
          <fgColor theme="0" tint="-0.14999847407452621"/>
          <bgColor theme="0"/>
        </patternFill>
      </fill>
      <alignment horizontal="center" vertical="center" textRotation="0" indent="0" justifyLastLine="0" shrinkToFit="0" readingOrder="0"/>
      <border diagonalUp="0" diagonalDown="0" outline="0">
        <left style="thin">
          <color indexed="64"/>
        </left>
        <right style="thin">
          <color indexed="64"/>
        </right>
        <top style="thick">
          <color theme="0"/>
        </top>
        <bottom style="thick">
          <color theme="0"/>
        </bottom>
      </border>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dxf>
    <dxf>
      <fill>
        <patternFill patternType="solid">
          <fgColor theme="0" tint="-0.14999847407452621"/>
          <bgColor rgb="FFF1FFED"/>
        </patternFill>
      </fill>
      <alignment horizontal="center" vertical="center" textRotation="0" wrapText="0" indent="0" justifyLastLine="0" shrinkToFit="0" readingOrder="0"/>
      <border diagonalUp="0" diagonalDown="0" outline="0">
        <left style="thin">
          <color theme="3"/>
        </left>
        <right style="double">
          <color theme="3"/>
        </right>
        <top style="thick">
          <color theme="0"/>
        </top>
        <bottom style="thick">
          <color theme="0"/>
        </bottom>
      </border>
    </dxf>
    <dxf>
      <fill>
        <patternFill patternType="solid">
          <fgColor theme="0" tint="-0.14999847407452621"/>
          <bgColor rgb="FFF1FFED"/>
        </patternFill>
      </fill>
      <alignment horizontal="center" vertical="center" textRotation="0" wrapText="0" indent="0" justifyLastLine="0" shrinkToFit="0" readingOrder="0"/>
      <border diagonalUp="0" diagonalDown="0" outline="0">
        <left style="double">
          <color theme="3"/>
        </left>
        <right style="thin">
          <color theme="3"/>
        </right>
        <top style="thick">
          <color theme="0"/>
        </top>
        <bottom style="thick">
          <color theme="0"/>
        </bottom>
      </border>
    </dxf>
    <dxf>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outline="0">
        <left style="double">
          <color theme="3"/>
        </left>
        <right style="thin">
          <color indexed="64"/>
        </right>
        <top style="thick">
          <color theme="0"/>
        </top>
        <bottom style="thick">
          <color theme="0"/>
        </bottom>
      </border>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dxf>
    <dxf>
      <numFmt numFmtId="19" formatCode="d/mm/yyyy"/>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dxf>
    <dxf>
      <numFmt numFmtId="1" formatCode="0"/>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dxf>
    <dxf>
      <font>
        <strike val="0"/>
        <outline val="0"/>
        <shadow val="0"/>
        <u val="none"/>
        <vertAlign val="baseline"/>
        <sz val="11"/>
        <color theme="1"/>
        <name val="Calibri"/>
        <family val="2"/>
        <scheme val="minor"/>
      </font>
      <numFmt numFmtId="0" formatCode="General"/>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dxf>
    <dxf>
      <font>
        <strike val="0"/>
        <outline val="0"/>
        <shadow val="0"/>
        <u val="none"/>
        <vertAlign val="baseline"/>
        <sz val="11"/>
        <color theme="1"/>
        <name val="Calibri"/>
        <family val="2"/>
        <scheme val="minor"/>
      </font>
      <numFmt numFmtId="0" formatCode="General"/>
      <fill>
        <patternFill patternType="solid">
          <fgColor theme="0" tint="-0.14999847407452621"/>
          <bgColor theme="0"/>
        </patternFill>
      </fill>
      <alignment horizontal="center" vertical="center" textRotation="0" wrapText="0" indent="0" justifyLastLine="0" shrinkToFit="0" readingOrder="0"/>
      <border diagonalUp="0" diagonalDown="0" outline="0">
        <left style="thin">
          <color indexed="64"/>
        </left>
        <right style="thin">
          <color indexed="64"/>
        </right>
        <top style="thick">
          <color theme="0"/>
        </top>
        <bottom style="thick">
          <color theme="0"/>
        </bottom>
      </border>
    </dxf>
    <dxf>
      <numFmt numFmtId="164" formatCode="&quot;$&quot;#,##0.00"/>
      <fill>
        <patternFill patternType="solid">
          <fgColor theme="0" tint="-0.14999847407452621"/>
          <bgColor theme="0"/>
        </patternFill>
      </fill>
      <alignment horizontal="center" vertical="center" textRotation="0" wrapText="0" indent="0" justifyLastLine="0" shrinkToFit="0" readingOrder="0"/>
      <border diagonalUp="0" diagonalDown="0" outline="0">
        <left/>
        <right style="thin">
          <color indexed="64"/>
        </right>
        <top style="thick">
          <color theme="0"/>
        </top>
        <bottom style="thick">
          <color theme="0"/>
        </bottom>
      </border>
    </dxf>
    <dxf>
      <border outline="0">
        <top style="medium">
          <color rgb="FF000000"/>
        </top>
      </border>
    </dxf>
    <dxf>
      <fill>
        <patternFill>
          <bgColor rgb="FFFFFFFF"/>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right/>
        <top/>
        <bottom/>
        <vertical/>
        <horizontal/>
      </border>
    </dxf>
  </dxfs>
  <tableStyles count="2" defaultTableStyle="TableStyleMedium2" defaultPivotStyle="PivotStyleLight16">
    <tableStyle name="Table Style 1" pivot="0" count="0" xr9:uid="{CD765250-8B81-48EF-AAB4-951FCFCD6D62}"/>
    <tableStyle name="Table Style 2" pivot="0" count="1" xr9:uid="{F56278D0-C23A-4957-9EDA-D49FBA3716CF}">
      <tableStyleElement type="wholeTable" dxfId="200"/>
    </tableStyle>
  </tableStyles>
  <colors>
    <mruColors>
      <color rgb="FFFEE6D0"/>
      <color rgb="FFE9FFFE"/>
      <color rgb="FFFFF1E1"/>
      <color rgb="FF3D4E67"/>
      <color rgb="FFA04BE7"/>
      <color rgb="FFA859E9"/>
      <color rgb="FFAF67EA"/>
      <color rgb="FFFFFFFF"/>
      <color rgb="FFAF67EB"/>
      <color rgb="FFA396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Final SBTCP Dataset'!B10"/><Relationship Id="rId13" Type="http://schemas.openxmlformats.org/officeDocument/2006/relationships/hyperlink" Target="#'Suppliers &amp; Internal Policies'!A3"/><Relationship Id="rId3" Type="http://schemas.openxmlformats.org/officeDocument/2006/relationships/hyperlink" Target="#'Group Overview'!A2"/><Relationship Id="rId7" Type="http://schemas.openxmlformats.org/officeDocument/2006/relationships/hyperlink" Target="#'Steps 5 &amp; 6 - SBTCP Dataset'!B18"/><Relationship Id="rId12" Type="http://schemas.openxmlformats.org/officeDocument/2006/relationships/hyperlink" Target="#'Steps 2 &amp; 3 - TCP Dataset'!B24"/><Relationship Id="rId2" Type="http://schemas.openxmlformats.org/officeDocument/2006/relationships/hyperlink" Target="#Glossary!A6"/><Relationship Id="rId1" Type="http://schemas.openxmlformats.org/officeDocument/2006/relationships/image" Target="../media/image1.png"/><Relationship Id="rId6" Type="http://schemas.openxmlformats.org/officeDocument/2006/relationships/hyperlink" Target="#'Step 4 - SBTCP Dataset'!B10"/><Relationship Id="rId11" Type="http://schemas.openxmlformats.org/officeDocument/2006/relationships/image" Target="../media/image2.png"/><Relationship Id="rId5" Type="http://schemas.openxmlformats.org/officeDocument/2006/relationships/hyperlink" Target="#'Step 1 - TCP Dataset'!B10"/><Relationship Id="rId10" Type="http://schemas.openxmlformats.org/officeDocument/2006/relationships/hyperlink" Target="#'Standard Payment Times Report'!A1"/><Relationship Id="rId4" Type="http://schemas.openxmlformats.org/officeDocument/2006/relationships/hyperlink" Target="#'Transactions of note'!A3"/><Relationship Id="rId9" Type="http://schemas.openxmlformats.org/officeDocument/2006/relationships/hyperlink" Target="#'Final TCP Dataset'!B10"/><Relationship Id="rId14" Type="http://schemas.openxmlformats.org/officeDocument/2006/relationships/hyperlink" Target="https://paymenttimes.gov.au/guidance"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Cover Page'!A1"/><Relationship Id="rId6" Type="http://schemas.openxmlformats.org/officeDocument/2006/relationships/image" Target="../media/image7.png"/><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7.png"/><Relationship Id="rId7" Type="http://schemas.openxmlformats.org/officeDocument/2006/relationships/hyperlink" Target="#Glossary!A1"/><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ver Page'!A1"/></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6.svg"/><Relationship Id="rId7" Type="http://schemas.openxmlformats.org/officeDocument/2006/relationships/hyperlink" Target="#Glossary!A1"/><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ver Page'!A1"/></Relationships>
</file>

<file path=xl/drawings/_rels/drawing5.xml.rels><?xml version="1.0" encoding="UTF-8" standalone="yes"?>
<Relationships xmlns="http://schemas.openxmlformats.org/package/2006/relationships"><Relationship Id="rId8" Type="http://schemas.openxmlformats.org/officeDocument/2006/relationships/hyperlink" Target="#Glossary!A1"/><Relationship Id="rId3" Type="http://schemas.openxmlformats.org/officeDocument/2006/relationships/image" Target="../media/image6.svg"/><Relationship Id="rId7" Type="http://schemas.openxmlformats.org/officeDocument/2006/relationships/image" Target="../media/image9.svg"/><Relationship Id="rId2" Type="http://schemas.openxmlformats.org/officeDocument/2006/relationships/image" Target="../media/image5.png"/><Relationship Id="rId1" Type="http://schemas.openxmlformats.org/officeDocument/2006/relationships/image" Target="../media/image10.png"/><Relationship Id="rId6" Type="http://schemas.openxmlformats.org/officeDocument/2006/relationships/image" Target="../media/image8.png"/><Relationship Id="rId5" Type="http://schemas.openxmlformats.org/officeDocument/2006/relationships/hyperlink" Target="#'Cover Page'!A1"/><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hyperlink" Target="#Glossary!A1"/><Relationship Id="rId2" Type="http://schemas.openxmlformats.org/officeDocument/2006/relationships/image" Target="../media/image5.png"/><Relationship Id="rId1" Type="http://schemas.openxmlformats.org/officeDocument/2006/relationships/image" Target="../media/image11.png"/><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ver Page'!A1"/></Relationships>
</file>

<file path=xl/drawings/_rels/drawing7.xml.rels><?xml version="1.0" encoding="UTF-8" standalone="yes"?>
<Relationships xmlns="http://schemas.openxmlformats.org/package/2006/relationships"><Relationship Id="rId3" Type="http://schemas.openxmlformats.org/officeDocument/2006/relationships/hyperlink" Target="#'Cover Page'!A1"/><Relationship Id="rId7" Type="http://schemas.openxmlformats.org/officeDocument/2006/relationships/image" Target="../media/image11.png"/><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hyperlink" Target="#Glossary!A1"/><Relationship Id="rId5" Type="http://schemas.openxmlformats.org/officeDocument/2006/relationships/image" Target="../media/image9.sv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9.svg"/><Relationship Id="rId2" Type="http://schemas.openxmlformats.org/officeDocument/2006/relationships/image" Target="../media/image8.png"/><Relationship Id="rId1" Type="http://schemas.openxmlformats.org/officeDocument/2006/relationships/hyperlink" Target="#'Cover Page'!A1"/><Relationship Id="rId5" Type="http://schemas.openxmlformats.org/officeDocument/2006/relationships/image" Target="../media/image11.png"/><Relationship Id="rId4" Type="http://schemas.openxmlformats.org/officeDocument/2006/relationships/hyperlink" Target="#Glossary!A1"/></Relationships>
</file>

<file path=xl/drawings/_rels/drawing9.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https://paymenttimes.gov.au/guidance/regulatory-resources/information-sheet-6" TargetMode="External"/><Relationship Id="rId7" Type="http://schemas.openxmlformats.org/officeDocument/2006/relationships/hyperlink" Target="#Glossary!A1"/><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ver Page'!A1"/></Relationships>
</file>

<file path=xl/drawings/_rels/drawing10.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hyperlink" Target="#Glossary!A1"/><Relationship Id="rId2" Type="http://schemas.openxmlformats.org/officeDocument/2006/relationships/image" Target="../media/image5.png"/><Relationship Id="rId1" Type="http://schemas.openxmlformats.org/officeDocument/2006/relationships/image" Target="../media/image11.png"/><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ver Page'!A1"/></Relationships>
</file>

<file path=xl/drawings/_rels/drawing11.xml.rels><?xml version="1.0" encoding="UTF-8" standalone="yes"?>
<Relationships xmlns="http://schemas.openxmlformats.org/package/2006/relationships"><Relationship Id="rId3" Type="http://schemas.openxmlformats.org/officeDocument/2006/relationships/image" Target="../media/image9.svg"/><Relationship Id="rId2" Type="http://schemas.openxmlformats.org/officeDocument/2006/relationships/image" Target="../media/image8.png"/><Relationship Id="rId1" Type="http://schemas.openxmlformats.org/officeDocument/2006/relationships/hyperlink" Target="#'Cover Page'!A1"/><Relationship Id="rId5" Type="http://schemas.openxmlformats.org/officeDocument/2006/relationships/image" Target="../media/image11.png"/><Relationship Id="rId4" Type="http://schemas.openxmlformats.org/officeDocument/2006/relationships/hyperlink" Target="#Glossary!A1"/></Relationships>
</file>

<file path=xl/drawings/_rels/drawing1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over Page'!A1"/><Relationship Id="rId7" Type="http://schemas.openxmlformats.org/officeDocument/2006/relationships/image" Target="../media/image10.png"/><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hyperlink" Target="#Glossary!A1"/><Relationship Id="rId5" Type="http://schemas.openxmlformats.org/officeDocument/2006/relationships/image" Target="../media/image9.sv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absolute">
    <xdr:from>
      <xdr:col>9</xdr:col>
      <xdr:colOff>797307</xdr:colOff>
      <xdr:row>0</xdr:row>
      <xdr:rowOff>0</xdr:rowOff>
    </xdr:from>
    <xdr:to>
      <xdr:col>13</xdr:col>
      <xdr:colOff>0</xdr:colOff>
      <xdr:row>10</xdr:row>
      <xdr:rowOff>483129</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153211" y="0"/>
          <a:ext cx="2465512" cy="4353927"/>
        </a:xfrm>
        <a:prstGeom prst="rect">
          <a:avLst/>
        </a:prstGeom>
      </xdr:spPr>
    </xdr:pic>
    <xdr:clientData/>
  </xdr:twoCellAnchor>
  <xdr:twoCellAnchor editAs="absolute">
    <xdr:from>
      <xdr:col>9</xdr:col>
      <xdr:colOff>670649</xdr:colOff>
      <xdr:row>11</xdr:row>
      <xdr:rowOff>767576</xdr:rowOff>
    </xdr:from>
    <xdr:to>
      <xdr:col>10</xdr:col>
      <xdr:colOff>634841</xdr:colOff>
      <xdr:row>13</xdr:row>
      <xdr:rowOff>25555</xdr:rowOff>
    </xdr:to>
    <xdr:grpSp>
      <xdr:nvGrpSpPr>
        <xdr:cNvPr id="3" name="Glossary" descr="GLOSSARY - Key terms and definitions used in the worked example">
          <a:hlinkClick xmlns:r="http://schemas.openxmlformats.org/officeDocument/2006/relationships" r:id="rId2"/>
          <a:extLst>
            <a:ext uri="{FF2B5EF4-FFF2-40B4-BE49-F238E27FC236}">
              <a16:creationId xmlns:a16="http://schemas.microsoft.com/office/drawing/2014/main" id="{00000000-0008-0000-0000-000003000000}"/>
            </a:ext>
          </a:extLst>
        </xdr:cNvPr>
        <xdr:cNvGrpSpPr/>
      </xdr:nvGrpSpPr>
      <xdr:grpSpPr>
        <a:xfrm>
          <a:off x="11026553" y="5651672"/>
          <a:ext cx="1646267" cy="1284574"/>
          <a:chOff x="11030868" y="5286624"/>
          <a:chExt cx="1650911" cy="1278232"/>
        </a:xfrm>
      </xdr:grpSpPr>
      <xdr:sp macro="" textlink="">
        <xdr:nvSpPr>
          <xdr:cNvPr id="1393" name="OBack">
            <a:extLst>
              <a:ext uri="{FF2B5EF4-FFF2-40B4-BE49-F238E27FC236}">
                <a16:creationId xmlns:a16="http://schemas.microsoft.com/office/drawing/2014/main" id="{00000000-0008-0000-0000-000071050000}"/>
              </a:ext>
            </a:extLst>
          </xdr:cNvPr>
          <xdr:cNvSpPr>
            <a:spLocks/>
          </xdr:cNvSpPr>
        </xdr:nvSpPr>
        <xdr:spPr>
          <a:xfrm>
            <a:off x="11030868" y="5286624"/>
            <a:ext cx="1650910" cy="783458"/>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0" rIns="36000" bIns="43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400" b="1" kern="1200">
                <a:solidFill>
                  <a:schemeClr val="lt1"/>
                </a:solidFill>
                <a:effectLst/>
                <a:latin typeface="+mn-lt"/>
                <a:ea typeface="+mn-ea"/>
                <a:cs typeface="+mn-cs"/>
              </a:rPr>
              <a:t>Glossary</a:t>
            </a:r>
            <a:endParaRPr lang="en-AU" sz="1200">
              <a:effectLst/>
            </a:endParaRPr>
          </a:p>
        </xdr:txBody>
      </xdr:sp>
      <xdr:sp macro="" textlink="">
        <xdr:nvSpPr>
          <xdr:cNvPr id="1394" name="O1details">
            <a:extLst>
              <a:ext uri="{FF2B5EF4-FFF2-40B4-BE49-F238E27FC236}">
                <a16:creationId xmlns:a16="http://schemas.microsoft.com/office/drawing/2014/main" id="{00000000-0008-0000-0000-000072050000}"/>
              </a:ext>
            </a:extLst>
          </xdr:cNvPr>
          <xdr:cNvSpPr>
            <a:spLocks/>
          </xdr:cNvSpPr>
        </xdr:nvSpPr>
        <xdr:spPr>
          <a:xfrm>
            <a:off x="11030868" y="5783656"/>
            <a:ext cx="1650911" cy="7812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0" eaLnBrk="1" latinLnBrk="0" hangingPunct="1"/>
            <a:r>
              <a:rPr lang="en-AU" sz="1000" kern="1200">
                <a:solidFill>
                  <a:schemeClr val="tx2"/>
                </a:solidFill>
                <a:effectLst/>
                <a:latin typeface="+mn-lt"/>
                <a:ea typeface="+mn-ea"/>
                <a:cs typeface="+mn-cs"/>
              </a:rPr>
              <a:t>Key terms and definitions used in the worked example</a:t>
            </a:r>
            <a:endParaRPr lang="en-AU" sz="1000">
              <a:solidFill>
                <a:schemeClr val="tx2"/>
              </a:solidFill>
              <a:effectLst/>
            </a:endParaRPr>
          </a:p>
        </xdr:txBody>
      </xdr:sp>
    </xdr:grpSp>
    <xdr:clientData/>
  </xdr:twoCellAnchor>
  <xdr:twoCellAnchor editAs="absolute">
    <xdr:from>
      <xdr:col>1</xdr:col>
      <xdr:colOff>301931</xdr:colOff>
      <xdr:row>9</xdr:row>
      <xdr:rowOff>19103</xdr:rowOff>
    </xdr:from>
    <xdr:to>
      <xdr:col>4</xdr:col>
      <xdr:colOff>491612</xdr:colOff>
      <xdr:row>10</xdr:row>
      <xdr:rowOff>278467</xdr:rowOff>
    </xdr:to>
    <xdr:grpSp>
      <xdr:nvGrpSpPr>
        <xdr:cNvPr id="4" name="Group Overview" descr="GROUP OVERVIEW: Provides an overview of the WE Group corporate structure and highlights key points about the reporting requirements for each entity.">
          <a:hlinkClick xmlns:r="http://schemas.openxmlformats.org/officeDocument/2006/relationships" r:id="rId3"/>
          <a:extLst>
            <a:ext uri="{FF2B5EF4-FFF2-40B4-BE49-F238E27FC236}">
              <a16:creationId xmlns:a16="http://schemas.microsoft.com/office/drawing/2014/main" id="{00000000-0008-0000-0000-000004000000}"/>
            </a:ext>
          </a:extLst>
        </xdr:cNvPr>
        <xdr:cNvGrpSpPr>
          <a:grpSpLocks/>
        </xdr:cNvGrpSpPr>
      </xdr:nvGrpSpPr>
      <xdr:grpSpPr>
        <a:xfrm>
          <a:off x="393128" y="2876603"/>
          <a:ext cx="3361303" cy="1272662"/>
          <a:chOff x="174160" y="0"/>
          <a:chExt cx="3124800" cy="1345314"/>
        </a:xfrm>
      </xdr:grpSpPr>
      <xdr:sp macro="" textlink="">
        <xdr:nvSpPr>
          <xdr:cNvPr id="5" name="OBack">
            <a:extLst>
              <a:ext uri="{FF2B5EF4-FFF2-40B4-BE49-F238E27FC236}">
                <a16:creationId xmlns:a16="http://schemas.microsoft.com/office/drawing/2014/main" id="{00000000-0008-0000-0000-000005000000}"/>
              </a:ext>
            </a:extLst>
          </xdr:cNvPr>
          <xdr:cNvSpPr>
            <a:spLocks/>
          </xdr:cNvSpPr>
        </xdr:nvSpPr>
        <xdr:spPr>
          <a:xfrm>
            <a:off x="174160" y="0"/>
            <a:ext cx="3124800" cy="864000"/>
          </a:xfrm>
          <a:prstGeom prst="round2SameRect">
            <a:avLst>
              <a:gd name="adj1" fmla="val 5359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0" rIns="36000" bIns="5076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100"/>
              </a:spcBef>
              <a:spcAft>
                <a:spcPts val="100"/>
              </a:spcAft>
            </a:pPr>
            <a:r>
              <a:rPr lang="en-AU" sz="1400" b="1" kern="1200">
                <a:solidFill>
                  <a:schemeClr val="lt1"/>
                </a:solidFill>
                <a:effectLst/>
                <a:latin typeface="+mn-lt"/>
                <a:ea typeface="+mn-ea"/>
                <a:cs typeface="+mn-cs"/>
              </a:rPr>
              <a:t>Group Overview</a:t>
            </a:r>
            <a:endParaRPr lang="en-AU" sz="1200">
              <a:effectLst/>
            </a:endParaRPr>
          </a:p>
        </xdr:txBody>
      </xdr:sp>
      <xdr:sp macro="" textlink="">
        <xdr:nvSpPr>
          <xdr:cNvPr id="6" name="O1details">
            <a:extLst>
              <a:ext uri="{FF2B5EF4-FFF2-40B4-BE49-F238E27FC236}">
                <a16:creationId xmlns:a16="http://schemas.microsoft.com/office/drawing/2014/main" id="{00000000-0008-0000-0000-000006000000}"/>
              </a:ext>
            </a:extLst>
          </xdr:cNvPr>
          <xdr:cNvSpPr>
            <a:spLocks/>
          </xdr:cNvSpPr>
        </xdr:nvSpPr>
        <xdr:spPr>
          <a:xfrm>
            <a:off x="174160" y="481314"/>
            <a:ext cx="3124800" cy="864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36000" rIns="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100"/>
              </a:spcBef>
              <a:spcAft>
                <a:spcPts val="100"/>
              </a:spcAft>
            </a:pPr>
            <a:r>
              <a:rPr lang="en-AU" sz="1000" kern="1200">
                <a:solidFill>
                  <a:schemeClr val="tx2"/>
                </a:solidFill>
                <a:effectLst/>
                <a:latin typeface="+mn-lt"/>
                <a:ea typeface="+mn-ea"/>
                <a:cs typeface="+mn-cs"/>
              </a:rPr>
              <a:t>Provides an overview of the WE Group corporate</a:t>
            </a:r>
            <a:r>
              <a:rPr lang="en-AU" sz="1000" kern="1200" baseline="0">
                <a:solidFill>
                  <a:schemeClr val="tx2"/>
                </a:solidFill>
                <a:effectLst/>
                <a:latin typeface="+mn-lt"/>
                <a:ea typeface="+mn-ea"/>
                <a:cs typeface="+mn-cs"/>
              </a:rPr>
              <a:t> structure and h</a:t>
            </a:r>
            <a:r>
              <a:rPr lang="en-AU" sz="1000" kern="1200">
                <a:solidFill>
                  <a:schemeClr val="tx2"/>
                </a:solidFill>
                <a:effectLst/>
                <a:latin typeface="+mn-lt"/>
                <a:ea typeface="+mn-ea"/>
                <a:cs typeface="+mn-cs"/>
              </a:rPr>
              <a:t>ighlights key points about</a:t>
            </a:r>
            <a:r>
              <a:rPr lang="en-AU" sz="1000" kern="1200" baseline="0">
                <a:solidFill>
                  <a:schemeClr val="tx2"/>
                </a:solidFill>
                <a:effectLst/>
                <a:latin typeface="+mn-lt"/>
                <a:ea typeface="+mn-ea"/>
                <a:cs typeface="+mn-cs"/>
              </a:rPr>
              <a:t> the </a:t>
            </a:r>
            <a:r>
              <a:rPr lang="en-AU" sz="1000" kern="1200">
                <a:solidFill>
                  <a:schemeClr val="tx2"/>
                </a:solidFill>
                <a:effectLst/>
                <a:latin typeface="+mn-lt"/>
                <a:ea typeface="+mn-ea"/>
                <a:cs typeface="+mn-cs"/>
              </a:rPr>
              <a:t>reporting requirements for each entity.</a:t>
            </a:r>
            <a:endParaRPr lang="en-AU" sz="1000">
              <a:solidFill>
                <a:schemeClr val="tx2"/>
              </a:solidFill>
              <a:effectLst/>
            </a:endParaRPr>
          </a:p>
        </xdr:txBody>
      </xdr:sp>
    </xdr:grpSp>
    <xdr:clientData/>
  </xdr:twoCellAnchor>
  <xdr:twoCellAnchor editAs="absolute">
    <xdr:from>
      <xdr:col>6</xdr:col>
      <xdr:colOff>1381941</xdr:colOff>
      <xdr:row>9</xdr:row>
      <xdr:rowOff>19103</xdr:rowOff>
    </xdr:from>
    <xdr:to>
      <xdr:col>9</xdr:col>
      <xdr:colOff>478151</xdr:colOff>
      <xdr:row>10</xdr:row>
      <xdr:rowOff>278467</xdr:rowOff>
    </xdr:to>
    <xdr:grpSp>
      <xdr:nvGrpSpPr>
        <xdr:cNvPr id="1920" name="Transactions of Note" descr="TRANSACTIONS OF NOTE: Highlights some key transactions across a number of different commercial scenarios, and explains how these transactions have been treated and reflected in the relevant datasets. &#10;">
          <a:hlinkClick xmlns:r="http://schemas.openxmlformats.org/officeDocument/2006/relationships" r:id="rId4"/>
          <a:extLst>
            <a:ext uri="{FF2B5EF4-FFF2-40B4-BE49-F238E27FC236}">
              <a16:creationId xmlns:a16="http://schemas.microsoft.com/office/drawing/2014/main" id="{00000000-0008-0000-0000-000080070000}"/>
            </a:ext>
          </a:extLst>
        </xdr:cNvPr>
        <xdr:cNvGrpSpPr>
          <a:grpSpLocks/>
        </xdr:cNvGrpSpPr>
      </xdr:nvGrpSpPr>
      <xdr:grpSpPr>
        <a:xfrm>
          <a:off x="7481994" y="2876603"/>
          <a:ext cx="3352061" cy="1272662"/>
          <a:chOff x="7154141" y="3531"/>
          <a:chExt cx="3124800" cy="1345314"/>
        </a:xfrm>
      </xdr:grpSpPr>
      <xdr:sp macro="" textlink="">
        <xdr:nvSpPr>
          <xdr:cNvPr id="1921" name="OBack">
            <a:extLst>
              <a:ext uri="{FF2B5EF4-FFF2-40B4-BE49-F238E27FC236}">
                <a16:creationId xmlns:a16="http://schemas.microsoft.com/office/drawing/2014/main" id="{00000000-0008-0000-0000-000081070000}"/>
              </a:ext>
            </a:extLst>
          </xdr:cNvPr>
          <xdr:cNvSpPr>
            <a:spLocks/>
          </xdr:cNvSpPr>
        </xdr:nvSpPr>
        <xdr:spPr>
          <a:xfrm>
            <a:off x="7154141" y="3531"/>
            <a:ext cx="3124800" cy="864000"/>
          </a:xfrm>
          <a:prstGeom prst="round2SameRect">
            <a:avLst>
              <a:gd name="adj1" fmla="val 5359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0" rIns="36000" bIns="5076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100"/>
              </a:spcBef>
              <a:spcAft>
                <a:spcPts val="100"/>
              </a:spcAft>
            </a:pPr>
            <a:r>
              <a:rPr lang="en-AU" sz="1400" b="1" kern="1200">
                <a:solidFill>
                  <a:schemeClr val="lt1"/>
                </a:solidFill>
                <a:effectLst/>
                <a:latin typeface="+mn-lt"/>
                <a:ea typeface="+mn-ea"/>
                <a:cs typeface="+mn-cs"/>
              </a:rPr>
              <a:t>Transactions of Note</a:t>
            </a:r>
            <a:endParaRPr lang="en-AU" sz="1200">
              <a:effectLst/>
            </a:endParaRPr>
          </a:p>
        </xdr:txBody>
      </xdr:sp>
      <xdr:sp macro="" textlink="">
        <xdr:nvSpPr>
          <xdr:cNvPr id="1922" name="O1details">
            <a:extLst>
              <a:ext uri="{FF2B5EF4-FFF2-40B4-BE49-F238E27FC236}">
                <a16:creationId xmlns:a16="http://schemas.microsoft.com/office/drawing/2014/main" id="{00000000-0008-0000-0000-000082070000}"/>
              </a:ext>
            </a:extLst>
          </xdr:cNvPr>
          <xdr:cNvSpPr>
            <a:spLocks/>
          </xdr:cNvSpPr>
        </xdr:nvSpPr>
        <xdr:spPr>
          <a:xfrm>
            <a:off x="7154141" y="484845"/>
            <a:ext cx="3124800" cy="864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36000" rIns="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100"/>
              </a:spcBef>
              <a:spcAft>
                <a:spcPts val="100"/>
              </a:spcAft>
            </a:pPr>
            <a:r>
              <a:rPr lang="en-AU" sz="1000" kern="1200">
                <a:solidFill>
                  <a:schemeClr val="tx2"/>
                </a:solidFill>
                <a:effectLst/>
                <a:latin typeface="+mn-lt"/>
                <a:ea typeface="+mn-ea"/>
                <a:cs typeface="+mn-cs"/>
              </a:rPr>
              <a:t>Highlights some key transactions across a number of different commercial scenarios, and explains how these transactions have been treated and reflected in the relevant datasets. </a:t>
            </a:r>
            <a:endParaRPr lang="en-AU" sz="1000">
              <a:solidFill>
                <a:schemeClr val="tx2"/>
              </a:solidFill>
              <a:effectLst/>
            </a:endParaRPr>
          </a:p>
        </xdr:txBody>
      </xdr:sp>
    </xdr:grpSp>
    <xdr:clientData/>
  </xdr:twoCellAnchor>
  <xdr:twoCellAnchor editAs="absolute">
    <xdr:from>
      <xdr:col>1</xdr:col>
      <xdr:colOff>294981</xdr:colOff>
      <xdr:row>10</xdr:row>
      <xdr:rowOff>402785</xdr:rowOff>
    </xdr:from>
    <xdr:to>
      <xdr:col>4</xdr:col>
      <xdr:colOff>483392</xdr:colOff>
      <xdr:row>11</xdr:row>
      <xdr:rowOff>659768</xdr:rowOff>
    </xdr:to>
    <xdr:grpSp>
      <xdr:nvGrpSpPr>
        <xdr:cNvPr id="1878" name="Step 1 TCP Dataset" descr="STEP 1 TCP DATASET: Sets out the process to identify all payments that were made under a trade credit arrangement in the reporting period.&#10;">
          <a:hlinkClick xmlns:r="http://schemas.openxmlformats.org/officeDocument/2006/relationships" r:id="rId5"/>
          <a:extLst>
            <a:ext uri="{FF2B5EF4-FFF2-40B4-BE49-F238E27FC236}">
              <a16:creationId xmlns:a16="http://schemas.microsoft.com/office/drawing/2014/main" id="{00000000-0008-0000-0000-000056070000}"/>
            </a:ext>
          </a:extLst>
        </xdr:cNvPr>
        <xdr:cNvGrpSpPr/>
      </xdr:nvGrpSpPr>
      <xdr:grpSpPr>
        <a:xfrm>
          <a:off x="386178" y="4273583"/>
          <a:ext cx="3360033" cy="1270281"/>
          <a:chOff x="83821" y="1416326"/>
          <a:chExt cx="3124800" cy="1345314"/>
        </a:xfrm>
      </xdr:grpSpPr>
      <xdr:sp macro="" textlink="">
        <xdr:nvSpPr>
          <xdr:cNvPr id="1894" name="OBack">
            <a:extLst>
              <a:ext uri="{FF2B5EF4-FFF2-40B4-BE49-F238E27FC236}">
                <a16:creationId xmlns:a16="http://schemas.microsoft.com/office/drawing/2014/main" id="{00000000-0008-0000-0000-000066070000}"/>
              </a:ext>
            </a:extLst>
          </xdr:cNvPr>
          <xdr:cNvSpPr>
            <a:spLocks/>
          </xdr:cNvSpPr>
        </xdr:nvSpPr>
        <xdr:spPr>
          <a:xfrm>
            <a:off x="83821" y="1416326"/>
            <a:ext cx="3124800" cy="864000"/>
          </a:xfrm>
          <a:prstGeom prst="round2SameRect">
            <a:avLst>
              <a:gd name="adj1" fmla="val 5359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0" rIns="36000" bIns="5076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400" b="1" kern="1200">
                <a:solidFill>
                  <a:schemeClr val="lt1"/>
                </a:solidFill>
                <a:effectLst/>
                <a:latin typeface="+mn-lt"/>
                <a:ea typeface="+mn-ea"/>
                <a:cs typeface="+mn-cs"/>
              </a:rPr>
              <a:t>Step 1</a:t>
            </a:r>
            <a:r>
              <a:rPr lang="en-AU" sz="1400" b="1" kern="1200" baseline="0">
                <a:solidFill>
                  <a:schemeClr val="lt1"/>
                </a:solidFill>
                <a:effectLst/>
                <a:latin typeface="+mn-lt"/>
                <a:ea typeface="+mn-ea"/>
                <a:cs typeface="+mn-cs"/>
              </a:rPr>
              <a:t> </a:t>
            </a:r>
          </a:p>
          <a:p>
            <a:pPr algn="ctr"/>
            <a:r>
              <a:rPr lang="en-AU" sz="1400" b="1" kern="1200">
                <a:solidFill>
                  <a:schemeClr val="lt1"/>
                </a:solidFill>
                <a:effectLst/>
                <a:latin typeface="+mn-lt"/>
                <a:ea typeface="+mn-ea"/>
                <a:cs typeface="+mn-cs"/>
              </a:rPr>
              <a:t>TCP Dataset</a:t>
            </a:r>
            <a:endParaRPr lang="en-AU" sz="1200">
              <a:effectLst/>
            </a:endParaRPr>
          </a:p>
        </xdr:txBody>
      </xdr:sp>
      <xdr:sp macro="" textlink="">
        <xdr:nvSpPr>
          <xdr:cNvPr id="1895" name="O1details">
            <a:extLst>
              <a:ext uri="{FF2B5EF4-FFF2-40B4-BE49-F238E27FC236}">
                <a16:creationId xmlns:a16="http://schemas.microsoft.com/office/drawing/2014/main" id="{00000000-0008-0000-0000-000067070000}"/>
              </a:ext>
            </a:extLst>
          </xdr:cNvPr>
          <xdr:cNvSpPr>
            <a:spLocks/>
          </xdr:cNvSpPr>
        </xdr:nvSpPr>
        <xdr:spPr>
          <a:xfrm>
            <a:off x="83821" y="1897640"/>
            <a:ext cx="3124800" cy="864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36000" rIns="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0" eaLnBrk="1" latinLnBrk="0" hangingPunct="1">
              <a:spcBef>
                <a:spcPts val="100"/>
              </a:spcBef>
              <a:spcAft>
                <a:spcPts val="100"/>
              </a:spcAft>
            </a:pPr>
            <a:r>
              <a:rPr lang="en-AU" sz="1000" kern="1200">
                <a:solidFill>
                  <a:schemeClr val="tx2"/>
                </a:solidFill>
                <a:effectLst/>
                <a:latin typeface="+mn-lt"/>
                <a:ea typeface="+mn-ea"/>
                <a:cs typeface="+mn-cs"/>
              </a:rPr>
              <a:t>Sets out the process</a:t>
            </a:r>
            <a:r>
              <a:rPr lang="en-AU" sz="1000" kern="1200" baseline="0">
                <a:solidFill>
                  <a:schemeClr val="tx2"/>
                </a:solidFill>
                <a:effectLst/>
                <a:latin typeface="+mn-lt"/>
                <a:ea typeface="+mn-ea"/>
                <a:cs typeface="+mn-cs"/>
              </a:rPr>
              <a:t> to</a:t>
            </a:r>
            <a:r>
              <a:rPr lang="en-AU" sz="1000" kern="1200">
                <a:solidFill>
                  <a:schemeClr val="tx2"/>
                </a:solidFill>
                <a:effectLst/>
                <a:latin typeface="+mn-lt"/>
                <a:ea typeface="+mn-ea"/>
                <a:cs typeface="+mn-cs"/>
              </a:rPr>
              <a:t> identify all payments that were made under a trade credit arrangement in the reporting period.</a:t>
            </a:r>
            <a:endParaRPr lang="en-AU" sz="1000">
              <a:solidFill>
                <a:schemeClr val="tx2"/>
              </a:solidFill>
              <a:effectLst/>
            </a:endParaRPr>
          </a:p>
        </xdr:txBody>
      </xdr:sp>
    </xdr:grpSp>
    <xdr:clientData/>
  </xdr:twoCellAnchor>
  <xdr:twoCellAnchor editAs="absolute">
    <xdr:from>
      <xdr:col>1</xdr:col>
      <xdr:colOff>298950</xdr:colOff>
      <xdr:row>11</xdr:row>
      <xdr:rowOff>762813</xdr:rowOff>
    </xdr:from>
    <xdr:to>
      <xdr:col>4</xdr:col>
      <xdr:colOff>490536</xdr:colOff>
      <xdr:row>13</xdr:row>
      <xdr:rowOff>25555</xdr:rowOff>
    </xdr:to>
    <xdr:grpSp>
      <xdr:nvGrpSpPr>
        <xdr:cNvPr id="1372" name="Step 4 SBTCP Dataset" descr="STEP 4 SBTCP DATASET: Sets out the process to run the Small Business Identification (SBI) Tool to identify and exclude payments that were not made to small businesses.">
          <a:hlinkClick xmlns:r="http://schemas.openxmlformats.org/officeDocument/2006/relationships" r:id="rId6"/>
          <a:extLst>
            <a:ext uri="{FF2B5EF4-FFF2-40B4-BE49-F238E27FC236}">
              <a16:creationId xmlns:a16="http://schemas.microsoft.com/office/drawing/2014/main" id="{00000000-0008-0000-0000-00005C050000}"/>
            </a:ext>
          </a:extLst>
        </xdr:cNvPr>
        <xdr:cNvGrpSpPr/>
      </xdr:nvGrpSpPr>
      <xdr:grpSpPr>
        <a:xfrm>
          <a:off x="390147" y="5646909"/>
          <a:ext cx="3363208" cy="1289337"/>
          <a:chOff x="0" y="2861031"/>
          <a:chExt cx="3124800" cy="1345315"/>
        </a:xfrm>
      </xdr:grpSpPr>
      <xdr:sp macro="" textlink="">
        <xdr:nvSpPr>
          <xdr:cNvPr id="1373" name="OBack">
            <a:extLst>
              <a:ext uri="{FF2B5EF4-FFF2-40B4-BE49-F238E27FC236}">
                <a16:creationId xmlns:a16="http://schemas.microsoft.com/office/drawing/2014/main" id="{00000000-0008-0000-0000-00005D050000}"/>
              </a:ext>
            </a:extLst>
          </xdr:cNvPr>
          <xdr:cNvSpPr>
            <a:spLocks/>
          </xdr:cNvSpPr>
        </xdr:nvSpPr>
        <xdr:spPr>
          <a:xfrm>
            <a:off x="0" y="2861031"/>
            <a:ext cx="3124800" cy="864000"/>
          </a:xfrm>
          <a:prstGeom prst="round2SameRect">
            <a:avLst>
              <a:gd name="adj1" fmla="val 5359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0" rIns="36000" bIns="5076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400" b="1" kern="1200">
                <a:solidFill>
                  <a:schemeClr val="lt1"/>
                </a:solidFill>
                <a:effectLst/>
                <a:latin typeface="+mn-lt"/>
                <a:ea typeface="+mn-ea"/>
                <a:cs typeface="+mn-cs"/>
              </a:rPr>
              <a:t>Step 4</a:t>
            </a:r>
          </a:p>
          <a:p>
            <a:pPr algn="ctr"/>
            <a:r>
              <a:rPr lang="en-AU" sz="1400" b="1" kern="1200">
                <a:solidFill>
                  <a:schemeClr val="lt1"/>
                </a:solidFill>
                <a:effectLst/>
                <a:latin typeface="+mn-lt"/>
                <a:ea typeface="+mn-ea"/>
                <a:cs typeface="+mn-cs"/>
              </a:rPr>
              <a:t>SBTCP Dataset</a:t>
            </a:r>
            <a:endParaRPr lang="en-AU" sz="1200">
              <a:effectLst/>
            </a:endParaRPr>
          </a:p>
        </xdr:txBody>
      </xdr:sp>
      <xdr:sp macro="" textlink="">
        <xdr:nvSpPr>
          <xdr:cNvPr id="1374" name="O1details">
            <a:extLst>
              <a:ext uri="{FF2B5EF4-FFF2-40B4-BE49-F238E27FC236}">
                <a16:creationId xmlns:a16="http://schemas.microsoft.com/office/drawing/2014/main" id="{00000000-0008-0000-0000-00005E050000}"/>
              </a:ext>
            </a:extLst>
          </xdr:cNvPr>
          <xdr:cNvSpPr>
            <a:spLocks/>
          </xdr:cNvSpPr>
        </xdr:nvSpPr>
        <xdr:spPr>
          <a:xfrm>
            <a:off x="0" y="3342346"/>
            <a:ext cx="3124800" cy="864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36000" rIns="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0" eaLnBrk="1" latinLnBrk="0" hangingPunct="1">
              <a:spcBef>
                <a:spcPts val="100"/>
              </a:spcBef>
              <a:spcAft>
                <a:spcPts val="100"/>
              </a:spcAft>
            </a:pPr>
            <a:r>
              <a:rPr lang="en-AU" sz="1000" kern="1200">
                <a:solidFill>
                  <a:schemeClr val="tx2"/>
                </a:solidFill>
                <a:effectLst/>
                <a:latin typeface="+mn-lt"/>
                <a:ea typeface="+mn-ea"/>
                <a:cs typeface="+mn-cs"/>
              </a:rPr>
              <a:t>Sets out the process to run the Small Business Identification (</a:t>
            </a:r>
            <a:r>
              <a:rPr lang="en-AU" sz="1000" b="1" kern="1200">
                <a:solidFill>
                  <a:schemeClr val="tx2"/>
                </a:solidFill>
                <a:effectLst/>
                <a:latin typeface="+mn-lt"/>
                <a:ea typeface="+mn-ea"/>
                <a:cs typeface="+mn-cs"/>
              </a:rPr>
              <a:t>SBI</a:t>
            </a:r>
            <a:r>
              <a:rPr lang="en-AU" sz="1000" kern="1200">
                <a:solidFill>
                  <a:schemeClr val="tx2"/>
                </a:solidFill>
                <a:effectLst/>
                <a:latin typeface="+mn-lt"/>
                <a:ea typeface="+mn-ea"/>
                <a:cs typeface="+mn-cs"/>
              </a:rPr>
              <a:t>) Tool to identify and exclude payments that were not made to small businesses.</a:t>
            </a:r>
            <a:endParaRPr lang="en-AU" sz="1000">
              <a:solidFill>
                <a:schemeClr val="tx2"/>
              </a:solidFill>
              <a:effectLst/>
            </a:endParaRPr>
          </a:p>
        </xdr:txBody>
      </xdr:sp>
    </xdr:grpSp>
    <xdr:clientData/>
  </xdr:twoCellAnchor>
  <xdr:twoCellAnchor editAs="absolute">
    <xdr:from>
      <xdr:col>4</xdr:col>
      <xdr:colOff>681841</xdr:colOff>
      <xdr:row>11</xdr:row>
      <xdr:rowOff>762813</xdr:rowOff>
    </xdr:from>
    <xdr:to>
      <xdr:col>6</xdr:col>
      <xdr:colOff>1192659</xdr:colOff>
      <xdr:row>13</xdr:row>
      <xdr:rowOff>25555</xdr:rowOff>
    </xdr:to>
    <xdr:grpSp>
      <xdr:nvGrpSpPr>
        <xdr:cNvPr id="56" name="Steps 5 6 SBTCP Dataset" descr="STEPS 5 &amp; 6 SBTCP DATASET: &#10;Sets out the process to:&#10; - Exclude partial payments&#10; - Calculate the payment time of each payment">
          <a:hlinkClick xmlns:r="http://schemas.openxmlformats.org/officeDocument/2006/relationships" r:id="rId7"/>
          <a:extLst>
            <a:ext uri="{FF2B5EF4-FFF2-40B4-BE49-F238E27FC236}">
              <a16:creationId xmlns:a16="http://schemas.microsoft.com/office/drawing/2014/main" id="{00000000-0008-0000-0000-000038000000}"/>
            </a:ext>
          </a:extLst>
        </xdr:cNvPr>
        <xdr:cNvGrpSpPr/>
      </xdr:nvGrpSpPr>
      <xdr:grpSpPr>
        <a:xfrm>
          <a:off x="3944660" y="5646909"/>
          <a:ext cx="3348052" cy="1289337"/>
          <a:chOff x="3662660" y="3026682"/>
          <a:chExt cx="3124800" cy="1345315"/>
        </a:xfrm>
      </xdr:grpSpPr>
      <xdr:sp macro="" textlink="">
        <xdr:nvSpPr>
          <xdr:cNvPr id="57" name="OBack">
            <a:extLst>
              <a:ext uri="{FF2B5EF4-FFF2-40B4-BE49-F238E27FC236}">
                <a16:creationId xmlns:a16="http://schemas.microsoft.com/office/drawing/2014/main" id="{00000000-0008-0000-0000-000039000000}"/>
              </a:ext>
            </a:extLst>
          </xdr:cNvPr>
          <xdr:cNvSpPr>
            <a:spLocks/>
          </xdr:cNvSpPr>
        </xdr:nvSpPr>
        <xdr:spPr>
          <a:xfrm>
            <a:off x="3662660" y="3026682"/>
            <a:ext cx="3124800" cy="864000"/>
          </a:xfrm>
          <a:prstGeom prst="round2SameRect">
            <a:avLst>
              <a:gd name="adj1" fmla="val 5359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5076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400" b="1" kern="1200">
                <a:solidFill>
                  <a:schemeClr val="lt1"/>
                </a:solidFill>
                <a:effectLst/>
                <a:latin typeface="+mn-lt"/>
                <a:ea typeface="+mn-ea"/>
                <a:cs typeface="+mn-cs"/>
              </a:rPr>
              <a:t>Steps 5 &amp; 6</a:t>
            </a:r>
          </a:p>
          <a:p>
            <a:pPr algn="ctr"/>
            <a:r>
              <a:rPr lang="en-AU" sz="1400" b="1" kern="1200">
                <a:solidFill>
                  <a:schemeClr val="lt1"/>
                </a:solidFill>
                <a:effectLst/>
                <a:latin typeface="+mn-lt"/>
                <a:ea typeface="+mn-ea"/>
                <a:cs typeface="+mn-cs"/>
              </a:rPr>
              <a:t>SBTCP Dataset</a:t>
            </a:r>
            <a:endParaRPr lang="en-AU" sz="1200">
              <a:effectLst/>
            </a:endParaRPr>
          </a:p>
        </xdr:txBody>
      </xdr:sp>
      <xdr:sp macro="" textlink="">
        <xdr:nvSpPr>
          <xdr:cNvPr id="58" name="O1details">
            <a:extLst>
              <a:ext uri="{FF2B5EF4-FFF2-40B4-BE49-F238E27FC236}">
                <a16:creationId xmlns:a16="http://schemas.microsoft.com/office/drawing/2014/main" id="{00000000-0008-0000-0000-00003A000000}"/>
              </a:ext>
            </a:extLst>
          </xdr:cNvPr>
          <xdr:cNvSpPr>
            <a:spLocks/>
          </xdr:cNvSpPr>
        </xdr:nvSpPr>
        <xdr:spPr>
          <a:xfrm>
            <a:off x="3662660" y="3507997"/>
            <a:ext cx="3124800" cy="864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36000" rIns="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324000" rtl="0" eaLnBrk="1" latinLnBrk="0" hangingPunct="1">
              <a:spcBef>
                <a:spcPts val="100"/>
              </a:spcBef>
              <a:spcAft>
                <a:spcPts val="100"/>
              </a:spcAft>
            </a:pPr>
            <a:r>
              <a:rPr lang="en-AU" sz="1000" kern="1200">
                <a:solidFill>
                  <a:schemeClr val="tx2"/>
                </a:solidFill>
                <a:effectLst/>
                <a:latin typeface="+mn-lt"/>
                <a:ea typeface="+mn-ea"/>
                <a:cs typeface="+mn-cs"/>
              </a:rPr>
              <a:t>	Sets out the process to</a:t>
            </a:r>
            <a:r>
              <a:rPr lang="en-AU" sz="1000" kern="1200" baseline="0">
                <a:solidFill>
                  <a:schemeClr val="tx2"/>
                </a:solidFill>
                <a:effectLst/>
                <a:latin typeface="+mn-lt"/>
                <a:ea typeface="+mn-ea"/>
                <a:cs typeface="+mn-cs"/>
              </a:rPr>
              <a:t>:</a:t>
            </a:r>
          </a:p>
          <a:p>
            <a:pPr marL="432000" indent="-108000" algn="l" rtl="0" eaLnBrk="1" latinLnBrk="0" hangingPunct="1">
              <a:buFont typeface="Arial" panose="020B0604020202020204" pitchFamily="34" charset="0"/>
              <a:buChar char="•"/>
            </a:pPr>
            <a:r>
              <a:rPr lang="en-AU" sz="1000" kern="1200">
                <a:solidFill>
                  <a:schemeClr val="tx2"/>
                </a:solidFill>
                <a:effectLst/>
                <a:latin typeface="+mn-lt"/>
                <a:ea typeface="+mn-ea"/>
                <a:cs typeface="+mn-cs"/>
              </a:rPr>
              <a:t>Exclude partial payments</a:t>
            </a:r>
            <a:r>
              <a:rPr lang="en-AU" sz="1000" kern="1200" baseline="0">
                <a:solidFill>
                  <a:schemeClr val="tx2"/>
                </a:solidFill>
                <a:effectLst/>
                <a:latin typeface="+mn-lt"/>
                <a:ea typeface="+mn-ea"/>
                <a:cs typeface="+mn-cs"/>
              </a:rPr>
              <a:t> </a:t>
            </a:r>
          </a:p>
          <a:p>
            <a:pPr marL="432000" indent="-108000" algn="l" rtl="0" eaLnBrk="1" latinLnBrk="0" hangingPunct="1">
              <a:buFont typeface="Arial" panose="020B0604020202020204" pitchFamily="34" charset="0"/>
              <a:buChar char="•"/>
            </a:pPr>
            <a:r>
              <a:rPr lang="en-AU" sz="1000" kern="1200" baseline="0">
                <a:solidFill>
                  <a:schemeClr val="tx2"/>
                </a:solidFill>
                <a:effectLst/>
                <a:latin typeface="+mn-lt"/>
                <a:ea typeface="+mn-ea"/>
                <a:cs typeface="+mn-cs"/>
              </a:rPr>
              <a:t>Calculate the payment time of each payment</a:t>
            </a:r>
          </a:p>
        </xdr:txBody>
      </xdr:sp>
    </xdr:grpSp>
    <xdr:clientData/>
  </xdr:twoCellAnchor>
  <xdr:twoCellAnchor editAs="absolute">
    <xdr:from>
      <xdr:col>6</xdr:col>
      <xdr:colOff>1383964</xdr:colOff>
      <xdr:row>11</xdr:row>
      <xdr:rowOff>762813</xdr:rowOff>
    </xdr:from>
    <xdr:to>
      <xdr:col>9</xdr:col>
      <xdr:colOff>480174</xdr:colOff>
      <xdr:row>13</xdr:row>
      <xdr:rowOff>25555</xdr:rowOff>
    </xdr:to>
    <xdr:grpSp>
      <xdr:nvGrpSpPr>
        <xdr:cNvPr id="1375" name="Final SBTCP Dataset" descr="FINAL SBTCP DATASET: Contains the final list of trade credit payments made to Australian small business suppliers.&#10;This dataset is used for most calculations required to complete the payment times report.">
          <a:hlinkClick xmlns:r="http://schemas.openxmlformats.org/officeDocument/2006/relationships" r:id="rId8"/>
          <a:extLst>
            <a:ext uri="{FF2B5EF4-FFF2-40B4-BE49-F238E27FC236}">
              <a16:creationId xmlns:a16="http://schemas.microsoft.com/office/drawing/2014/main" id="{00000000-0008-0000-0000-00005F050000}"/>
            </a:ext>
          </a:extLst>
        </xdr:cNvPr>
        <xdr:cNvGrpSpPr/>
      </xdr:nvGrpSpPr>
      <xdr:grpSpPr>
        <a:xfrm>
          <a:off x="7484017" y="5646909"/>
          <a:ext cx="3352061" cy="1289337"/>
          <a:chOff x="7396591" y="2861032"/>
          <a:chExt cx="3124800" cy="1345315"/>
        </a:xfrm>
      </xdr:grpSpPr>
      <xdr:sp macro="" textlink="">
        <xdr:nvSpPr>
          <xdr:cNvPr id="1376" name="OBack">
            <a:extLst>
              <a:ext uri="{FF2B5EF4-FFF2-40B4-BE49-F238E27FC236}">
                <a16:creationId xmlns:a16="http://schemas.microsoft.com/office/drawing/2014/main" id="{00000000-0008-0000-0000-000060050000}"/>
              </a:ext>
            </a:extLst>
          </xdr:cNvPr>
          <xdr:cNvSpPr>
            <a:spLocks/>
          </xdr:cNvSpPr>
        </xdr:nvSpPr>
        <xdr:spPr>
          <a:xfrm>
            <a:off x="7396591" y="2861032"/>
            <a:ext cx="3124800" cy="864000"/>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0" rIns="36000" bIns="5076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100"/>
              </a:spcBef>
              <a:spcAft>
                <a:spcPts val="100"/>
              </a:spcAft>
            </a:pPr>
            <a:r>
              <a:rPr lang="en-AU" sz="1400" b="1" kern="1200">
                <a:solidFill>
                  <a:schemeClr val="lt1"/>
                </a:solidFill>
                <a:effectLst/>
                <a:latin typeface="+mn-lt"/>
                <a:ea typeface="+mn-ea"/>
                <a:cs typeface="+mn-cs"/>
              </a:rPr>
              <a:t>Final SBTCP Dataset</a:t>
            </a:r>
            <a:endParaRPr lang="en-AU" sz="1200">
              <a:effectLst/>
            </a:endParaRPr>
          </a:p>
        </xdr:txBody>
      </xdr:sp>
      <xdr:sp macro="" textlink="">
        <xdr:nvSpPr>
          <xdr:cNvPr id="1377" name="O1details">
            <a:extLst>
              <a:ext uri="{FF2B5EF4-FFF2-40B4-BE49-F238E27FC236}">
                <a16:creationId xmlns:a16="http://schemas.microsoft.com/office/drawing/2014/main" id="{00000000-0008-0000-0000-000061050000}"/>
              </a:ext>
            </a:extLst>
          </xdr:cNvPr>
          <xdr:cNvSpPr>
            <a:spLocks/>
          </xdr:cNvSpPr>
        </xdr:nvSpPr>
        <xdr:spPr>
          <a:xfrm>
            <a:off x="7396591" y="3342347"/>
            <a:ext cx="3124800" cy="864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72000" rIns="0" bIns="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0" eaLnBrk="1" latinLnBrk="0" hangingPunct="1">
              <a:spcBef>
                <a:spcPts val="100"/>
              </a:spcBef>
              <a:spcAft>
                <a:spcPts val="100"/>
              </a:spcAft>
            </a:pPr>
            <a:r>
              <a:rPr lang="en-AU" sz="1000">
                <a:solidFill>
                  <a:schemeClr val="tx2"/>
                </a:solidFill>
                <a:effectLst/>
              </a:rPr>
              <a:t>Contains the </a:t>
            </a:r>
            <a:r>
              <a:rPr lang="en-AU" sz="1000" baseline="0">
                <a:solidFill>
                  <a:schemeClr val="tx2"/>
                </a:solidFill>
                <a:effectLst/>
              </a:rPr>
              <a:t>final</a:t>
            </a:r>
            <a:r>
              <a:rPr lang="en-AU" sz="1000">
                <a:solidFill>
                  <a:schemeClr val="tx2"/>
                </a:solidFill>
                <a:effectLst/>
              </a:rPr>
              <a:t> list of trade credit payments made to Australian small business suppliers.</a:t>
            </a:r>
            <a:endParaRPr lang="en-AU" sz="200">
              <a:solidFill>
                <a:schemeClr val="tx2"/>
              </a:solidFill>
              <a:effectLst/>
            </a:endParaRPr>
          </a:p>
          <a:p>
            <a:pPr algn="ctr" rtl="0" eaLnBrk="1" latinLnBrk="0" hangingPunct="1">
              <a:spcBef>
                <a:spcPts val="100"/>
              </a:spcBef>
              <a:spcAft>
                <a:spcPts val="100"/>
              </a:spcAft>
            </a:pPr>
            <a:br>
              <a:rPr lang="en-AU" sz="200">
                <a:solidFill>
                  <a:schemeClr val="tx2"/>
                </a:solidFill>
                <a:effectLst/>
              </a:rPr>
            </a:br>
            <a:r>
              <a:rPr lang="en-AU" sz="1000">
                <a:solidFill>
                  <a:schemeClr val="tx2"/>
                </a:solidFill>
                <a:effectLst/>
              </a:rPr>
              <a:t>This dataset is used for most</a:t>
            </a:r>
            <a:r>
              <a:rPr lang="en-AU" sz="1000" baseline="0">
                <a:solidFill>
                  <a:schemeClr val="tx2"/>
                </a:solidFill>
                <a:effectLst/>
              </a:rPr>
              <a:t> </a:t>
            </a:r>
            <a:r>
              <a:rPr lang="en-AU" sz="1000">
                <a:solidFill>
                  <a:schemeClr val="tx2"/>
                </a:solidFill>
                <a:effectLst/>
              </a:rPr>
              <a:t>calculations required to complete the payment times report.</a:t>
            </a:r>
          </a:p>
        </xdr:txBody>
      </xdr:sp>
    </xdr:grpSp>
    <xdr:clientData/>
  </xdr:twoCellAnchor>
  <xdr:twoCellAnchor editAs="absolute">
    <xdr:from>
      <xdr:col>6</xdr:col>
      <xdr:colOff>1377614</xdr:colOff>
      <xdr:row>10</xdr:row>
      <xdr:rowOff>402784</xdr:rowOff>
    </xdr:from>
    <xdr:to>
      <xdr:col>9</xdr:col>
      <xdr:colOff>469300</xdr:colOff>
      <xdr:row>11</xdr:row>
      <xdr:rowOff>659768</xdr:rowOff>
    </xdr:to>
    <xdr:grpSp>
      <xdr:nvGrpSpPr>
        <xdr:cNvPr id="1883" name="Final TCP Dataset" descr="FINAL TCP DATASET: Contains the final list of trade credit payments made to all suppliers (excluding any payments that met relevant exclusion criteria).">
          <a:hlinkClick xmlns:r="http://schemas.openxmlformats.org/officeDocument/2006/relationships" r:id="rId9"/>
          <a:extLst>
            <a:ext uri="{FF2B5EF4-FFF2-40B4-BE49-F238E27FC236}">
              <a16:creationId xmlns:a16="http://schemas.microsoft.com/office/drawing/2014/main" id="{00000000-0008-0000-0000-00005B070000}"/>
            </a:ext>
          </a:extLst>
        </xdr:cNvPr>
        <xdr:cNvGrpSpPr/>
      </xdr:nvGrpSpPr>
      <xdr:grpSpPr>
        <a:xfrm>
          <a:off x="7477667" y="4273582"/>
          <a:ext cx="3347537" cy="1270282"/>
          <a:chOff x="6455687" y="1489431"/>
          <a:chExt cx="3124800" cy="1345315"/>
        </a:xfrm>
      </xdr:grpSpPr>
      <xdr:sp macro="" textlink="">
        <xdr:nvSpPr>
          <xdr:cNvPr id="1884" name="OBack">
            <a:extLst>
              <a:ext uri="{FF2B5EF4-FFF2-40B4-BE49-F238E27FC236}">
                <a16:creationId xmlns:a16="http://schemas.microsoft.com/office/drawing/2014/main" id="{00000000-0008-0000-0000-00005C070000}"/>
              </a:ext>
            </a:extLst>
          </xdr:cNvPr>
          <xdr:cNvSpPr>
            <a:spLocks/>
          </xdr:cNvSpPr>
        </xdr:nvSpPr>
        <xdr:spPr>
          <a:xfrm>
            <a:off x="6455687" y="1489431"/>
            <a:ext cx="3124800" cy="864000"/>
          </a:xfrm>
          <a:prstGeom prst="round2SameRect">
            <a:avLst>
              <a:gd name="adj1" fmla="val 50145"/>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0" rIns="36000" bIns="5076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100"/>
              </a:spcBef>
              <a:spcAft>
                <a:spcPts val="100"/>
              </a:spcAft>
            </a:pPr>
            <a:r>
              <a:rPr lang="en-AU" sz="1400" b="1" kern="1200">
                <a:solidFill>
                  <a:schemeClr val="lt1"/>
                </a:solidFill>
                <a:effectLst/>
                <a:latin typeface="+mn-lt"/>
                <a:ea typeface="+mn-ea"/>
                <a:cs typeface="+mn-cs"/>
              </a:rPr>
              <a:t>Final TCP Dataset</a:t>
            </a:r>
            <a:endParaRPr lang="en-AU" sz="1200">
              <a:effectLst/>
            </a:endParaRPr>
          </a:p>
        </xdr:txBody>
      </xdr:sp>
      <xdr:sp macro="" textlink="">
        <xdr:nvSpPr>
          <xdr:cNvPr id="1885" name="O1details">
            <a:extLst>
              <a:ext uri="{FF2B5EF4-FFF2-40B4-BE49-F238E27FC236}">
                <a16:creationId xmlns:a16="http://schemas.microsoft.com/office/drawing/2014/main" id="{00000000-0008-0000-0000-00005D070000}"/>
              </a:ext>
            </a:extLst>
          </xdr:cNvPr>
          <xdr:cNvSpPr>
            <a:spLocks/>
          </xdr:cNvSpPr>
        </xdr:nvSpPr>
        <xdr:spPr>
          <a:xfrm>
            <a:off x="6455687" y="1970746"/>
            <a:ext cx="3124800" cy="864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36000" rIns="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0" eaLnBrk="1" latinLnBrk="0" hangingPunct="1">
              <a:spcBef>
                <a:spcPts val="100"/>
              </a:spcBef>
              <a:spcAft>
                <a:spcPts val="100"/>
              </a:spcAft>
            </a:pPr>
            <a:r>
              <a:rPr lang="en-AU" sz="1000">
                <a:solidFill>
                  <a:schemeClr val="tx2"/>
                </a:solidFill>
                <a:effectLst/>
              </a:rPr>
              <a:t>Contains the final list of trade credit payments made to all suppliers (excluding</a:t>
            </a:r>
            <a:r>
              <a:rPr lang="en-AU" sz="1000" baseline="0">
                <a:solidFill>
                  <a:schemeClr val="tx2"/>
                </a:solidFill>
                <a:effectLst/>
              </a:rPr>
              <a:t> </a:t>
            </a:r>
            <a:r>
              <a:rPr lang="en-AU" sz="1000">
                <a:solidFill>
                  <a:schemeClr val="tx2"/>
                </a:solidFill>
                <a:effectLst/>
              </a:rPr>
              <a:t>any payments that met relevant exclusion criteria).</a:t>
            </a:r>
          </a:p>
        </xdr:txBody>
      </xdr:sp>
    </xdr:grpSp>
    <xdr:clientData/>
  </xdr:twoCellAnchor>
  <xdr:twoCellAnchor editAs="absolute">
    <xdr:from>
      <xdr:col>9</xdr:col>
      <xdr:colOff>654360</xdr:colOff>
      <xdr:row>9</xdr:row>
      <xdr:rowOff>19103</xdr:rowOff>
    </xdr:from>
    <xdr:to>
      <xdr:col>10</xdr:col>
      <xdr:colOff>629549</xdr:colOff>
      <xdr:row>11</xdr:row>
      <xdr:rowOff>639021</xdr:rowOff>
    </xdr:to>
    <xdr:grpSp>
      <xdr:nvGrpSpPr>
        <xdr:cNvPr id="7" name="Standard Payment Times Report" descr="STANDARD PAYMENT TIMES REPORT: Explains how to populate all required fields in a standard payment times report, and explains some of the key statistical calculations that have to be performed in this regard.">
          <a:hlinkClick xmlns:r="http://schemas.openxmlformats.org/officeDocument/2006/relationships" r:id="rId10"/>
          <a:extLst>
            <a:ext uri="{FF2B5EF4-FFF2-40B4-BE49-F238E27FC236}">
              <a16:creationId xmlns:a16="http://schemas.microsoft.com/office/drawing/2014/main" id="{00000000-0008-0000-0000-000007000000}"/>
            </a:ext>
          </a:extLst>
        </xdr:cNvPr>
        <xdr:cNvGrpSpPr/>
      </xdr:nvGrpSpPr>
      <xdr:grpSpPr>
        <a:xfrm>
          <a:off x="11010264" y="2876603"/>
          <a:ext cx="1657264" cy="2646514"/>
          <a:chOff x="8434795" y="3683792"/>
          <a:chExt cx="1797619" cy="2563040"/>
        </a:xfrm>
      </xdr:grpSpPr>
      <xdr:sp macro="" textlink="">
        <xdr:nvSpPr>
          <xdr:cNvPr id="8" name="OBack">
            <a:extLst>
              <a:ext uri="{FF2B5EF4-FFF2-40B4-BE49-F238E27FC236}">
                <a16:creationId xmlns:a16="http://schemas.microsoft.com/office/drawing/2014/main" id="{00000000-0008-0000-0000-000008000000}"/>
              </a:ext>
            </a:extLst>
          </xdr:cNvPr>
          <xdr:cNvSpPr>
            <a:spLocks/>
          </xdr:cNvSpPr>
        </xdr:nvSpPr>
        <xdr:spPr>
          <a:xfrm>
            <a:off x="8434795" y="3683792"/>
            <a:ext cx="1797618" cy="757937"/>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0" rIns="36000" bIns="21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400" b="1" kern="1200">
                <a:solidFill>
                  <a:schemeClr val="lt1"/>
                </a:solidFill>
                <a:effectLst/>
                <a:latin typeface="+mn-lt"/>
                <a:ea typeface="+mn-ea"/>
                <a:cs typeface="+mn-cs"/>
              </a:rPr>
              <a:t>Standard Payment Times Report</a:t>
            </a:r>
            <a:endParaRPr lang="en-AU" sz="1200">
              <a:effectLst/>
            </a:endParaRPr>
          </a:p>
        </xdr:txBody>
      </xdr:sp>
      <xdr:sp macro="" textlink="">
        <xdr:nvSpPr>
          <xdr:cNvPr id="10" name="O1details">
            <a:extLst>
              <a:ext uri="{FF2B5EF4-FFF2-40B4-BE49-F238E27FC236}">
                <a16:creationId xmlns:a16="http://schemas.microsoft.com/office/drawing/2014/main" id="{00000000-0008-0000-0000-00000A000000}"/>
              </a:ext>
            </a:extLst>
          </xdr:cNvPr>
          <xdr:cNvSpPr>
            <a:spLocks/>
          </xdr:cNvSpPr>
        </xdr:nvSpPr>
        <xdr:spPr>
          <a:xfrm>
            <a:off x="8434795" y="4357071"/>
            <a:ext cx="1797619" cy="1889761"/>
          </a:xfrm>
          <a:prstGeom prst="round2SameRect">
            <a:avLst>
              <a:gd name="adj1" fmla="val 0"/>
              <a:gd name="adj2" fmla="val 25803"/>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144000" tIns="180000" rIns="144000" bIns="108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0" eaLnBrk="1" latinLnBrk="0" hangingPunct="1"/>
            <a:r>
              <a:rPr lang="en-AU" sz="1000" kern="1200">
                <a:solidFill>
                  <a:schemeClr val="tx2"/>
                </a:solidFill>
                <a:effectLst/>
                <a:latin typeface="+mn-lt"/>
                <a:ea typeface="+mn-ea"/>
                <a:cs typeface="+mn-cs"/>
              </a:rPr>
              <a:t>Explains how to populate all required fields in a standard payment times report, and explains some of the key statistical calculations that have to be performed in this regard.</a:t>
            </a:r>
            <a:endParaRPr lang="en-AU" sz="1000">
              <a:solidFill>
                <a:schemeClr val="tx2"/>
              </a:solidFill>
              <a:effectLst/>
            </a:endParaRPr>
          </a:p>
        </xdr:txBody>
      </xdr:sp>
    </xdr:grpSp>
    <xdr:clientData/>
  </xdr:twoCellAnchor>
  <xdr:twoCellAnchor editAs="absolute">
    <xdr:from>
      <xdr:col>4</xdr:col>
      <xdr:colOff>761358</xdr:colOff>
      <xdr:row>13</xdr:row>
      <xdr:rowOff>267762</xdr:rowOff>
    </xdr:from>
    <xdr:to>
      <xdr:col>10</xdr:col>
      <xdr:colOff>634841</xdr:colOff>
      <xdr:row>14</xdr:row>
      <xdr:rowOff>258265</xdr:rowOff>
    </xdr:to>
    <xdr:sp macro="" textlink="">
      <xdr:nvSpPr>
        <xdr:cNvPr id="1905" name="Rectangle: Rounded Corners 30">
          <a:extLst>
            <a:ext uri="{FF2B5EF4-FFF2-40B4-BE49-F238E27FC236}">
              <a16:creationId xmlns:a16="http://schemas.microsoft.com/office/drawing/2014/main" id="{00000000-0008-0000-0000-000071070000}"/>
            </a:ext>
          </a:extLst>
        </xdr:cNvPr>
        <xdr:cNvSpPr/>
      </xdr:nvSpPr>
      <xdr:spPr>
        <a:xfrm>
          <a:off x="4031608" y="7168095"/>
          <a:ext cx="8643256" cy="390765"/>
        </a:xfrm>
        <a:prstGeom prst="roundRect">
          <a:avLst>
            <a:gd name="adj" fmla="val 50000"/>
          </a:avLst>
        </a:prstGeom>
        <a:solidFill>
          <a:srgbClr val="FFF1E1"/>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lIns="72000" tIns="72000" rIns="72000" bIns="72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b="0">
              <a:solidFill>
                <a:schemeClr val="tx2"/>
              </a:solidFill>
            </a:rPr>
            <a:t>This Worked Example is </a:t>
          </a:r>
          <a:r>
            <a:rPr lang="en-AU" sz="1000" b="0" u="sng">
              <a:solidFill>
                <a:srgbClr val="C00000"/>
              </a:solidFill>
            </a:rPr>
            <a:t>for illustrative purposes only</a:t>
          </a:r>
          <a:r>
            <a:rPr lang="en-AU" sz="1000" b="0">
              <a:solidFill>
                <a:srgbClr val="C00000"/>
              </a:solidFill>
            </a:rPr>
            <a:t> </a:t>
          </a:r>
          <a:r>
            <a:rPr lang="en-AU" sz="1000" b="0">
              <a:solidFill>
                <a:schemeClr val="tx2"/>
              </a:solidFill>
            </a:rPr>
            <a:t>and is not intended to be prescriptive. Entities can structure their datasets in a manner that best suits their circumstances, provided all required payments are accurately recorded, classified and understood to ensure precise statistical calculations for reporting. </a:t>
          </a:r>
          <a:endParaRPr lang="en-AU" sz="1000" b="0">
            <a:solidFill>
              <a:schemeClr val="accent6"/>
            </a:solidFill>
          </a:endParaRPr>
        </a:p>
      </xdr:txBody>
    </xdr:sp>
    <xdr:clientData/>
  </xdr:twoCellAnchor>
  <xdr:twoCellAnchor>
    <xdr:from>
      <xdr:col>3</xdr:col>
      <xdr:colOff>600596</xdr:colOff>
      <xdr:row>5</xdr:row>
      <xdr:rowOff>42332</xdr:rowOff>
    </xdr:from>
    <xdr:to>
      <xdr:col>9</xdr:col>
      <xdr:colOff>330738</xdr:colOff>
      <xdr:row>5</xdr:row>
      <xdr:rowOff>42332</xdr:rowOff>
    </xdr:to>
    <xdr:cxnSp macro="">
      <xdr:nvCxnSpPr>
        <xdr:cNvPr id="9" name="Straight Connector 8">
          <a:extLst>
            <a:ext uri="{FF2B5EF4-FFF2-40B4-BE49-F238E27FC236}">
              <a16:creationId xmlns:a16="http://schemas.microsoft.com/office/drawing/2014/main" id="{00000000-0008-0000-0000-000009000000}"/>
            </a:ext>
            <a:ext uri="{C183D7F6-B498-43B3-948B-1728B52AA6E4}">
              <adec:decorative xmlns:adec="http://schemas.microsoft.com/office/drawing/2017/decorative" val="1"/>
            </a:ext>
          </a:extLst>
        </xdr:cNvPr>
        <xdr:cNvCxnSpPr/>
      </xdr:nvCxnSpPr>
      <xdr:spPr>
        <a:xfrm>
          <a:off x="1785929" y="1852082"/>
          <a:ext cx="8905892" cy="0"/>
        </a:xfrm>
        <a:prstGeom prst="line">
          <a:avLst/>
        </a:prstGeom>
        <a:ln w="25400">
          <a:solidFill>
            <a:srgbClr val="FFDEB7"/>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600596</xdr:colOff>
      <xdr:row>6</xdr:row>
      <xdr:rowOff>226484</xdr:rowOff>
    </xdr:from>
    <xdr:to>
      <xdr:col>9</xdr:col>
      <xdr:colOff>330738</xdr:colOff>
      <xdr:row>6</xdr:row>
      <xdr:rowOff>226484</xdr:rowOff>
    </xdr:to>
    <xdr:cxnSp macro="">
      <xdr:nvCxnSpPr>
        <xdr:cNvPr id="12" name="Straight Connector 11">
          <a:extLst>
            <a:ext uri="{FF2B5EF4-FFF2-40B4-BE49-F238E27FC236}">
              <a16:creationId xmlns:a16="http://schemas.microsoft.com/office/drawing/2014/main" id="{00000000-0008-0000-0000-00000C000000}"/>
            </a:ext>
            <a:ext uri="{C183D7F6-B498-43B3-948B-1728B52AA6E4}">
              <adec:decorative xmlns:adec="http://schemas.microsoft.com/office/drawing/2017/decorative" val="1"/>
            </a:ext>
          </a:extLst>
        </xdr:cNvPr>
        <xdr:cNvCxnSpPr/>
      </xdr:nvCxnSpPr>
      <xdr:spPr>
        <a:xfrm>
          <a:off x="1785929" y="2311401"/>
          <a:ext cx="8905892" cy="0"/>
        </a:xfrm>
        <a:prstGeom prst="line">
          <a:avLst/>
        </a:prstGeom>
        <a:ln w="25400">
          <a:solidFill>
            <a:srgbClr val="FFDEB7"/>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0</xdr:col>
      <xdr:colOff>0</xdr:colOff>
      <xdr:row>13</xdr:row>
      <xdr:rowOff>62727</xdr:rowOff>
    </xdr:from>
    <xdr:to>
      <xdr:col>3</xdr:col>
      <xdr:colOff>1958623</xdr:colOff>
      <xdr:row>16</xdr:row>
      <xdr:rowOff>0</xdr:rowOff>
    </xdr:to>
    <xdr:pic>
      <xdr:nvPicPr>
        <xdr:cNvPr id="13" name="Picture 12">
          <a:extLst>
            <a:ext uri="{FF2B5EF4-FFF2-40B4-BE49-F238E27FC236}">
              <a16:creationId xmlns:a16="http://schemas.microsoft.com/office/drawing/2014/main" id="{00000000-0008-0000-0000-00000D00000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xdr:blipFill>
      <xdr:spPr>
        <a:xfrm flipH="1">
          <a:off x="0" y="6973418"/>
          <a:ext cx="3134049" cy="818843"/>
        </a:xfrm>
        <a:prstGeom prst="rect">
          <a:avLst/>
        </a:prstGeom>
      </xdr:spPr>
    </xdr:pic>
    <xdr:clientData/>
  </xdr:twoCellAnchor>
  <xdr:twoCellAnchor>
    <xdr:from>
      <xdr:col>4</xdr:col>
      <xdr:colOff>675176</xdr:colOff>
      <xdr:row>10</xdr:row>
      <xdr:rowOff>402783</xdr:rowOff>
    </xdr:from>
    <xdr:to>
      <xdr:col>6</xdr:col>
      <xdr:colOff>1186788</xdr:colOff>
      <xdr:row>11</xdr:row>
      <xdr:rowOff>659768</xdr:rowOff>
    </xdr:to>
    <xdr:grpSp>
      <xdr:nvGrpSpPr>
        <xdr:cNvPr id="11" name="Steps 2 3 TCP Dataset" descr="STEPS 2 &amp; 3 TCP DATASET: &#10;Sets out the process to:&#10; - Capture required information for each payment identified in Step 1&#10; - Identify certain payments that may be excluded from the TCP Dataset">
          <a:hlinkClick xmlns:r="http://schemas.openxmlformats.org/officeDocument/2006/relationships" r:id="rId12"/>
          <a:extLst>
            <a:ext uri="{FF2B5EF4-FFF2-40B4-BE49-F238E27FC236}">
              <a16:creationId xmlns:a16="http://schemas.microsoft.com/office/drawing/2014/main" id="{00000000-0008-0000-0000-00000B000000}"/>
            </a:ext>
          </a:extLst>
        </xdr:cNvPr>
        <xdr:cNvGrpSpPr/>
      </xdr:nvGrpSpPr>
      <xdr:grpSpPr>
        <a:xfrm>
          <a:off x="3937995" y="4273581"/>
          <a:ext cx="3348846" cy="1270283"/>
          <a:chOff x="0" y="0"/>
          <a:chExt cx="3124800" cy="1345315"/>
        </a:xfrm>
      </xdr:grpSpPr>
      <xdr:sp macro="" textlink="">
        <xdr:nvSpPr>
          <xdr:cNvPr id="14" name="OBack">
            <a:extLst>
              <a:ext uri="{FF2B5EF4-FFF2-40B4-BE49-F238E27FC236}">
                <a16:creationId xmlns:a16="http://schemas.microsoft.com/office/drawing/2014/main" id="{00000000-0008-0000-0000-00000E000000}"/>
              </a:ext>
            </a:extLst>
          </xdr:cNvPr>
          <xdr:cNvSpPr>
            <a:spLocks/>
          </xdr:cNvSpPr>
        </xdr:nvSpPr>
        <xdr:spPr>
          <a:xfrm>
            <a:off x="0" y="0"/>
            <a:ext cx="3124800" cy="864000"/>
          </a:xfrm>
          <a:prstGeom prst="round2SameRect">
            <a:avLst>
              <a:gd name="adj1" fmla="val 5359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0" rIns="36000" bIns="5076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400" b="1" kern="1200">
                <a:solidFill>
                  <a:schemeClr val="lt1"/>
                </a:solidFill>
                <a:effectLst/>
                <a:latin typeface="+mn-lt"/>
                <a:ea typeface="+mn-ea"/>
                <a:cs typeface="+mn-cs"/>
              </a:rPr>
              <a:t>Steps 2 &amp; 3 </a:t>
            </a:r>
          </a:p>
          <a:p>
            <a:pPr algn="ctr"/>
            <a:r>
              <a:rPr lang="en-AU" sz="1400" b="1" kern="1200">
                <a:solidFill>
                  <a:schemeClr val="lt1"/>
                </a:solidFill>
                <a:effectLst/>
                <a:latin typeface="+mn-lt"/>
                <a:ea typeface="+mn-ea"/>
                <a:cs typeface="+mn-cs"/>
              </a:rPr>
              <a:t>TCP Dataset</a:t>
            </a:r>
            <a:endParaRPr lang="en-AU" sz="1200">
              <a:effectLst/>
            </a:endParaRPr>
          </a:p>
        </xdr:txBody>
      </xdr:sp>
      <xdr:sp macro="" textlink="">
        <xdr:nvSpPr>
          <xdr:cNvPr id="15" name="O1details">
            <a:extLst>
              <a:ext uri="{FF2B5EF4-FFF2-40B4-BE49-F238E27FC236}">
                <a16:creationId xmlns:a16="http://schemas.microsoft.com/office/drawing/2014/main" id="{00000000-0008-0000-0000-00000F000000}"/>
              </a:ext>
            </a:extLst>
          </xdr:cNvPr>
          <xdr:cNvSpPr>
            <a:spLocks/>
          </xdr:cNvSpPr>
        </xdr:nvSpPr>
        <xdr:spPr>
          <a:xfrm>
            <a:off x="0" y="481315"/>
            <a:ext cx="3124800" cy="864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36000" rIns="0" bIns="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324000" rtl="0" eaLnBrk="1" latinLnBrk="0" hangingPunct="1">
              <a:lnSpc>
                <a:spcPct val="90000"/>
              </a:lnSpc>
              <a:spcAft>
                <a:spcPts val="100"/>
              </a:spcAft>
            </a:pPr>
            <a:r>
              <a:rPr lang="en-AU" sz="1000" kern="1200">
                <a:solidFill>
                  <a:schemeClr val="tx2"/>
                </a:solidFill>
                <a:effectLst/>
                <a:latin typeface="+mn-lt"/>
                <a:ea typeface="+mn-ea"/>
                <a:cs typeface="+mn-cs"/>
              </a:rPr>
              <a:t>	Sets out the process to:</a:t>
            </a:r>
            <a:endParaRPr lang="en-AU" sz="1000">
              <a:solidFill>
                <a:schemeClr val="tx2"/>
              </a:solidFill>
              <a:effectLst/>
            </a:endParaRPr>
          </a:p>
          <a:p>
            <a:pPr marL="432000" indent="-108000" rtl="0" eaLnBrk="1" latinLnBrk="0" hangingPunct="1">
              <a:lnSpc>
                <a:spcPct val="90000"/>
              </a:lnSpc>
              <a:spcAft>
                <a:spcPts val="100"/>
              </a:spcAft>
              <a:buFont typeface="Arial" panose="020B0604020202020204" pitchFamily="34" charset="0"/>
              <a:buChar char="•"/>
            </a:pPr>
            <a:r>
              <a:rPr lang="en-AU" sz="1000">
                <a:solidFill>
                  <a:schemeClr val="tx2"/>
                </a:solidFill>
                <a:sym typeface="Symbol" panose="05050102010706020507" pitchFamily="18" charset="2"/>
              </a:rPr>
              <a:t>C</a:t>
            </a:r>
            <a:r>
              <a:rPr lang="en-AU" sz="1000" kern="1200">
                <a:solidFill>
                  <a:schemeClr val="tx2"/>
                </a:solidFill>
                <a:effectLst/>
                <a:latin typeface="+mn-lt"/>
                <a:ea typeface="+mn-ea"/>
                <a:cs typeface="+mn-cs"/>
              </a:rPr>
              <a:t>apture required information for each payment identified in Step 1</a:t>
            </a:r>
            <a:endParaRPr lang="en-AU" sz="1000">
              <a:solidFill>
                <a:schemeClr val="tx2"/>
              </a:solidFill>
              <a:effectLst/>
            </a:endParaRPr>
          </a:p>
          <a:p>
            <a:pPr marL="432000" indent="-108000" rtl="0" eaLnBrk="1" latinLnBrk="0" hangingPunct="1">
              <a:lnSpc>
                <a:spcPct val="90000"/>
              </a:lnSpc>
              <a:spcAft>
                <a:spcPts val="100"/>
              </a:spcAft>
              <a:buFont typeface="Arial" panose="020B0604020202020204" pitchFamily="34" charset="0"/>
              <a:buChar char="•"/>
            </a:pPr>
            <a:r>
              <a:rPr lang="en-AU" sz="1000" kern="1200">
                <a:solidFill>
                  <a:schemeClr val="tx2"/>
                </a:solidFill>
                <a:effectLst/>
                <a:latin typeface="+mn-lt"/>
                <a:ea typeface="+mn-ea"/>
                <a:cs typeface="+mn-cs"/>
              </a:rPr>
              <a:t>Identify certain payments that may be excluded from the TCP</a:t>
            </a:r>
            <a:r>
              <a:rPr lang="en-AU" sz="1000" kern="1200" baseline="0">
                <a:solidFill>
                  <a:schemeClr val="tx2"/>
                </a:solidFill>
                <a:effectLst/>
                <a:latin typeface="+mn-lt"/>
                <a:ea typeface="+mn-ea"/>
                <a:cs typeface="+mn-cs"/>
              </a:rPr>
              <a:t> </a:t>
            </a:r>
            <a:r>
              <a:rPr lang="en-AU" sz="1000" kern="1200">
                <a:solidFill>
                  <a:schemeClr val="tx2"/>
                </a:solidFill>
                <a:effectLst/>
                <a:latin typeface="+mn-lt"/>
                <a:ea typeface="+mn-ea"/>
                <a:cs typeface="+mn-cs"/>
              </a:rPr>
              <a:t>Dataset </a:t>
            </a:r>
          </a:p>
        </xdr:txBody>
      </xdr:sp>
    </xdr:grpSp>
    <xdr:clientData/>
  </xdr:twoCellAnchor>
  <xdr:twoCellAnchor>
    <xdr:from>
      <xdr:col>4</xdr:col>
      <xdr:colOff>675176</xdr:colOff>
      <xdr:row>9</xdr:row>
      <xdr:rowOff>21483</xdr:rowOff>
    </xdr:from>
    <xdr:to>
      <xdr:col>6</xdr:col>
      <xdr:colOff>1186788</xdr:colOff>
      <xdr:row>10</xdr:row>
      <xdr:rowOff>278467</xdr:rowOff>
    </xdr:to>
    <xdr:grpSp>
      <xdr:nvGrpSpPr>
        <xdr:cNvPr id="16" name="Suppliers Internal Policies" descr="SUPPLIERS &amp; INTERNAL POLICIES: Provides details of:&#10;- WE Group's suppliers and the agreements in place &#10;- Internal policies that affect the classification and treatment of certain transactions&#10;">
          <a:hlinkClick xmlns:r="http://schemas.openxmlformats.org/officeDocument/2006/relationships" r:id="rId13"/>
          <a:extLst>
            <a:ext uri="{FF2B5EF4-FFF2-40B4-BE49-F238E27FC236}">
              <a16:creationId xmlns:a16="http://schemas.microsoft.com/office/drawing/2014/main" id="{00000000-0008-0000-0000-000010000000}"/>
            </a:ext>
          </a:extLst>
        </xdr:cNvPr>
        <xdr:cNvGrpSpPr/>
      </xdr:nvGrpSpPr>
      <xdr:grpSpPr>
        <a:xfrm>
          <a:off x="3937995" y="2878983"/>
          <a:ext cx="3348846" cy="1270282"/>
          <a:chOff x="0" y="0"/>
          <a:chExt cx="3124800" cy="1345314"/>
        </a:xfrm>
      </xdr:grpSpPr>
      <xdr:sp macro="" textlink="">
        <xdr:nvSpPr>
          <xdr:cNvPr id="17" name="OBack">
            <a:extLst>
              <a:ext uri="{FF2B5EF4-FFF2-40B4-BE49-F238E27FC236}">
                <a16:creationId xmlns:a16="http://schemas.microsoft.com/office/drawing/2014/main" id="{00000000-0008-0000-0000-000011000000}"/>
              </a:ext>
            </a:extLst>
          </xdr:cNvPr>
          <xdr:cNvSpPr>
            <a:spLocks/>
          </xdr:cNvSpPr>
        </xdr:nvSpPr>
        <xdr:spPr>
          <a:xfrm>
            <a:off x="0" y="0"/>
            <a:ext cx="3124800" cy="864000"/>
          </a:xfrm>
          <a:prstGeom prst="round2SameRect">
            <a:avLst>
              <a:gd name="adj1" fmla="val 5359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0" rIns="36000" bIns="5076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100"/>
              </a:spcBef>
              <a:spcAft>
                <a:spcPts val="100"/>
              </a:spcAft>
            </a:pPr>
            <a:r>
              <a:rPr lang="en-AU" sz="1400" b="1" kern="1200">
                <a:solidFill>
                  <a:schemeClr val="lt1"/>
                </a:solidFill>
                <a:effectLst/>
                <a:latin typeface="+mn-lt"/>
                <a:ea typeface="+mn-ea"/>
                <a:cs typeface="+mn-cs"/>
              </a:rPr>
              <a:t>Suppliers</a:t>
            </a:r>
            <a:r>
              <a:rPr lang="en-AU" sz="1400" b="1" kern="1200" baseline="0">
                <a:solidFill>
                  <a:schemeClr val="lt1"/>
                </a:solidFill>
                <a:effectLst/>
                <a:latin typeface="+mn-lt"/>
                <a:ea typeface="+mn-ea"/>
                <a:cs typeface="+mn-cs"/>
              </a:rPr>
              <a:t> &amp; Internal Policies</a:t>
            </a:r>
            <a:endParaRPr lang="en-AU" sz="1200">
              <a:effectLst/>
            </a:endParaRPr>
          </a:p>
        </xdr:txBody>
      </xdr:sp>
      <xdr:sp macro="" textlink="">
        <xdr:nvSpPr>
          <xdr:cNvPr id="18" name="O1details">
            <a:extLst>
              <a:ext uri="{FF2B5EF4-FFF2-40B4-BE49-F238E27FC236}">
                <a16:creationId xmlns:a16="http://schemas.microsoft.com/office/drawing/2014/main" id="{00000000-0008-0000-0000-000012000000}"/>
              </a:ext>
            </a:extLst>
          </xdr:cNvPr>
          <xdr:cNvSpPr>
            <a:spLocks/>
          </xdr:cNvSpPr>
        </xdr:nvSpPr>
        <xdr:spPr>
          <a:xfrm>
            <a:off x="0" y="481314"/>
            <a:ext cx="3124800" cy="864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36000" rIns="0" bIns="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324000">
              <a:lnSpc>
                <a:spcPct val="95000"/>
              </a:lnSpc>
              <a:spcBef>
                <a:spcPts val="100"/>
              </a:spcBef>
              <a:spcAft>
                <a:spcPts val="100"/>
              </a:spcAft>
            </a:pPr>
            <a:r>
              <a:rPr lang="en-AU" sz="1000" kern="1200">
                <a:solidFill>
                  <a:schemeClr val="tx2"/>
                </a:solidFill>
                <a:effectLst/>
                <a:latin typeface="+mn-lt"/>
                <a:ea typeface="+mn-ea"/>
                <a:cs typeface="+mn-cs"/>
              </a:rPr>
              <a:t>	Provides details of:</a:t>
            </a:r>
          </a:p>
          <a:p>
            <a:pPr marL="432000" indent="-108000">
              <a:spcAft>
                <a:spcPts val="100"/>
              </a:spcAft>
              <a:buFont typeface="Arial" panose="020B0604020202020204" pitchFamily="34" charset="0"/>
              <a:buChar char="•"/>
            </a:pPr>
            <a:r>
              <a:rPr lang="en-AU" sz="1000" kern="1200">
                <a:solidFill>
                  <a:schemeClr val="tx2"/>
                </a:solidFill>
                <a:effectLst/>
                <a:latin typeface="+mn-lt"/>
                <a:ea typeface="+mn-ea"/>
                <a:cs typeface="+mn-cs"/>
              </a:rPr>
              <a:t>WE Group's suppliers and</a:t>
            </a:r>
            <a:r>
              <a:rPr lang="en-AU" sz="1000" kern="1200" baseline="0">
                <a:solidFill>
                  <a:schemeClr val="tx2"/>
                </a:solidFill>
                <a:effectLst/>
                <a:latin typeface="+mn-lt"/>
                <a:ea typeface="+mn-ea"/>
                <a:cs typeface="+mn-cs"/>
              </a:rPr>
              <a:t> the </a:t>
            </a:r>
            <a:r>
              <a:rPr lang="en-AU" sz="1000" kern="1200">
                <a:solidFill>
                  <a:schemeClr val="tx2"/>
                </a:solidFill>
                <a:effectLst/>
                <a:latin typeface="+mn-lt"/>
                <a:ea typeface="+mn-ea"/>
                <a:cs typeface="+mn-cs"/>
              </a:rPr>
              <a:t>agreements in place </a:t>
            </a:r>
          </a:p>
          <a:p>
            <a:pPr marL="432000" indent="-108000">
              <a:spcAft>
                <a:spcPts val="100"/>
              </a:spcAft>
              <a:buFont typeface="Arial" panose="020B0604020202020204" pitchFamily="34" charset="0"/>
              <a:buChar char="•"/>
            </a:pPr>
            <a:r>
              <a:rPr lang="en-AU" sz="1000" kern="1200" baseline="0">
                <a:solidFill>
                  <a:schemeClr val="tx2"/>
                </a:solidFill>
                <a:effectLst/>
                <a:latin typeface="+mn-lt"/>
                <a:ea typeface="+mn-ea"/>
                <a:cs typeface="+mn-cs"/>
              </a:rPr>
              <a:t>I</a:t>
            </a:r>
            <a:r>
              <a:rPr lang="en-AU" sz="1000" kern="1200">
                <a:solidFill>
                  <a:schemeClr val="tx2"/>
                </a:solidFill>
                <a:effectLst/>
                <a:latin typeface="+mn-lt"/>
                <a:ea typeface="+mn-ea"/>
                <a:cs typeface="+mn-cs"/>
              </a:rPr>
              <a:t>nternal policies that affect the classification and treatment of certain transactions</a:t>
            </a:r>
            <a:endParaRPr lang="en-AU" sz="1000">
              <a:solidFill>
                <a:schemeClr val="tx2"/>
              </a:solidFill>
              <a:effectLst/>
            </a:endParaRPr>
          </a:p>
        </xdr:txBody>
      </xdr:sp>
    </xdr:grpSp>
    <xdr:clientData/>
  </xdr:twoCellAnchor>
  <xdr:twoCellAnchor>
    <xdr:from>
      <xdr:col>7</xdr:col>
      <xdr:colOff>10133</xdr:colOff>
      <xdr:row>6</xdr:row>
      <xdr:rowOff>0</xdr:rowOff>
    </xdr:from>
    <xdr:to>
      <xdr:col>7</xdr:col>
      <xdr:colOff>486383</xdr:colOff>
      <xdr:row>6</xdr:row>
      <xdr:rowOff>222925</xdr:rowOff>
    </xdr:to>
    <xdr:sp macro="" textlink="">
      <xdr:nvSpPr>
        <xdr:cNvPr id="19" name="Rectangle 18">
          <a:hlinkClick xmlns:r="http://schemas.openxmlformats.org/officeDocument/2006/relationships" r:id="rId14"/>
          <a:extLst>
            <a:ext uri="{FF2B5EF4-FFF2-40B4-BE49-F238E27FC236}">
              <a16:creationId xmlns:a16="http://schemas.microsoft.com/office/drawing/2014/main" id="{00000000-0008-0000-0000-000013000000}"/>
            </a:ext>
            <a:ext uri="{C183D7F6-B498-43B3-948B-1728B52AA6E4}">
              <adec:decorative xmlns:adec="http://schemas.microsoft.com/office/drawing/2017/decorative" val="1"/>
            </a:ext>
          </a:extLst>
        </xdr:cNvPr>
        <xdr:cNvSpPr>
          <a:spLocks noChangeAspect="1"/>
        </xdr:cNvSpPr>
      </xdr:nvSpPr>
      <xdr:spPr>
        <a:xfrm>
          <a:off x="7528803" y="2067128"/>
          <a:ext cx="476250" cy="222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6089716</xdr:colOff>
      <xdr:row>3</xdr:row>
      <xdr:rowOff>0</xdr:rowOff>
    </xdr:to>
    <xdr:sp macro="" textlink="">
      <xdr:nvSpPr>
        <xdr:cNvPr id="456" name="OBack">
          <a:extLst>
            <a:ext uri="{FF2B5EF4-FFF2-40B4-BE49-F238E27FC236}">
              <a16:creationId xmlns:a16="http://schemas.microsoft.com/office/drawing/2014/main" id="{00000000-0008-0000-0100-0000C8010000}"/>
            </a:ext>
          </a:extLst>
        </xdr:cNvPr>
        <xdr:cNvSpPr/>
      </xdr:nvSpPr>
      <xdr:spPr>
        <a:xfrm>
          <a:off x="1543050" y="666750"/>
          <a:ext cx="8232841" cy="295275"/>
        </a:xfrm>
        <a:prstGeom prst="roundRect">
          <a:avLst>
            <a:gd name="adj" fmla="val 50000"/>
          </a:avLst>
        </a:prstGeom>
        <a:solidFill>
          <a:schemeClr val="accent2">
            <a:lumMod val="20000"/>
            <a:lumOff val="80000"/>
          </a:schemeClr>
        </a:solidFill>
        <a:ln>
          <a:noFill/>
        </a:ln>
        <a:effectLst>
          <a:innerShdw blurRad="38100" dist="25400" dir="54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200" b="0">
              <a:solidFill>
                <a:sysClr val="windowText" lastClr="000000"/>
              </a:solidFill>
            </a:rPr>
            <a:t>The</a:t>
          </a:r>
          <a:r>
            <a:rPr lang="en-AU" sz="1200" b="0" baseline="0">
              <a:solidFill>
                <a:sysClr val="windowText" lastClr="000000"/>
              </a:solidFill>
            </a:rPr>
            <a:t> following is a </a:t>
          </a:r>
          <a:r>
            <a:rPr lang="en-AU" sz="1200" b="0">
              <a:solidFill>
                <a:sysClr val="windowText" lastClr="000000"/>
              </a:solidFill>
            </a:rPr>
            <a:t>list of key terms</a:t>
          </a:r>
          <a:r>
            <a:rPr lang="en-AU" sz="1200" b="0" baseline="0">
              <a:solidFill>
                <a:sysClr val="windowText" lastClr="000000"/>
              </a:solidFill>
            </a:rPr>
            <a:t> and definitions as used in this worked example, particularly in the dataset tables.</a:t>
          </a:r>
          <a:endParaRPr lang="en-AU" sz="1200" b="0">
            <a:solidFill>
              <a:sysClr val="windowText" lastClr="000000"/>
            </a:solidFill>
          </a:endParaRPr>
        </a:p>
      </xdr:txBody>
    </xdr:sp>
    <xdr:clientData/>
  </xdr:twoCellAnchor>
  <xdr:twoCellAnchor editAs="oneCell">
    <xdr:from>
      <xdr:col>5</xdr:col>
      <xdr:colOff>390525</xdr:colOff>
      <xdr:row>0</xdr:row>
      <xdr:rowOff>142875</xdr:rowOff>
    </xdr:from>
    <xdr:to>
      <xdr:col>5</xdr:col>
      <xdr:colOff>1190619</xdr:colOff>
      <xdr:row>1</xdr:row>
      <xdr:rowOff>44539</xdr:rowOff>
    </xdr:to>
    <xdr:grpSp>
      <xdr:nvGrpSpPr>
        <xdr:cNvPr id="462" name="Home Button" descr="Click to go to cover page">
          <a:hlinkClick xmlns:r="http://schemas.openxmlformats.org/officeDocument/2006/relationships" r:id="rId1"/>
          <a:extLst>
            <a:ext uri="{FF2B5EF4-FFF2-40B4-BE49-F238E27FC236}">
              <a16:creationId xmlns:a16="http://schemas.microsoft.com/office/drawing/2014/main" id="{00000000-0008-0000-0100-0000CE010000}"/>
            </a:ext>
          </a:extLst>
        </xdr:cNvPr>
        <xdr:cNvGrpSpPr/>
      </xdr:nvGrpSpPr>
      <xdr:grpSpPr>
        <a:xfrm>
          <a:off x="12401550" y="142875"/>
          <a:ext cx="800094" cy="358864"/>
          <a:chOff x="1447807" y="1147997"/>
          <a:chExt cx="800094" cy="358864"/>
        </a:xfrm>
      </xdr:grpSpPr>
      <xdr:sp macro="" textlink="">
        <xdr:nvSpPr>
          <xdr:cNvPr id="463" name="home b">
            <a:extLst>
              <a:ext uri="{FF2B5EF4-FFF2-40B4-BE49-F238E27FC236}">
                <a16:creationId xmlns:a16="http://schemas.microsoft.com/office/drawing/2014/main" id="{00000000-0008-0000-0100-0000CF010000}"/>
              </a:ext>
            </a:extLst>
          </xdr:cNvPr>
          <xdr:cNvSpPr>
            <a:spLocks noChangeAspect="1"/>
          </xdr:cNvSpPr>
        </xdr:nvSpPr>
        <xdr:spPr>
          <a:xfrm>
            <a:off x="1447807" y="1147997"/>
            <a:ext cx="800094" cy="358864"/>
          </a:xfrm>
          <a:prstGeom prst="roundRect">
            <a:avLst>
              <a:gd name="adj" fmla="val 49545"/>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100" b="1"/>
          </a:p>
        </xdr:txBody>
      </xdr:sp>
      <xdr:pic>
        <xdr:nvPicPr>
          <xdr:cNvPr id="464" name="home a" descr="Home with solid fill">
            <a:extLst>
              <a:ext uri="{FF2B5EF4-FFF2-40B4-BE49-F238E27FC236}">
                <a16:creationId xmlns:a16="http://schemas.microsoft.com/office/drawing/2014/main" id="{00000000-0008-0000-0100-0000D001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685854" y="1155904"/>
            <a:ext cx="324000" cy="324000"/>
          </a:xfrm>
          <a:prstGeom prst="rect">
            <a:avLst/>
          </a:prstGeom>
        </xdr:spPr>
      </xdr:pic>
    </xdr:grpSp>
    <xdr:clientData/>
  </xdr:twoCellAnchor>
  <xdr:twoCellAnchor>
    <xdr:from>
      <xdr:col>4</xdr:col>
      <xdr:colOff>38100</xdr:colOff>
      <xdr:row>4</xdr:row>
      <xdr:rowOff>76200</xdr:rowOff>
    </xdr:from>
    <xdr:to>
      <xdr:col>4</xdr:col>
      <xdr:colOff>362100</xdr:colOff>
      <xdr:row>4</xdr:row>
      <xdr:rowOff>400200</xdr:rowOff>
    </xdr:to>
    <xdr:pic>
      <xdr:nvPicPr>
        <xdr:cNvPr id="466" name="Graphic 74" descr="Magnifying glass with solid fill">
          <a:extLst>
            <a:ext uri="{FF2B5EF4-FFF2-40B4-BE49-F238E27FC236}">
              <a16:creationId xmlns:a16="http://schemas.microsoft.com/office/drawing/2014/main" id="{00000000-0008-0000-0100-0000D2010000}"/>
            </a:ext>
          </a:extLst>
        </xdr:cNvPr>
        <xdr:cNvPicPr>
          <a:picLocks/>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9639300" y="1247775"/>
          <a:ext cx="324000" cy="324000"/>
        </a:xfrm>
        <a:prstGeom prst="rect">
          <a:avLst/>
        </a:prstGeom>
      </xdr:spPr>
    </xdr:pic>
    <xdr:clientData/>
  </xdr:twoCellAnchor>
  <xdr:twoCellAnchor editAs="absolute">
    <xdr:from>
      <xdr:col>0</xdr:col>
      <xdr:colOff>0</xdr:colOff>
      <xdr:row>0</xdr:row>
      <xdr:rowOff>0</xdr:rowOff>
    </xdr:from>
    <xdr:to>
      <xdr:col>1</xdr:col>
      <xdr:colOff>267530</xdr:colOff>
      <xdr:row>10</xdr:row>
      <xdr:rowOff>150</xdr:rowOff>
    </xdr:to>
    <xdr:pic>
      <xdr:nvPicPr>
        <xdr:cNvPr id="5" name="Picture 1">
          <a:extLst>
            <a:ext uri="{FF2B5EF4-FFF2-40B4-BE49-F238E27FC236}">
              <a16:creationId xmlns:a16="http://schemas.microsoft.com/office/drawing/2014/main" id="{00000000-0008-0000-0100-00000500000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flipH="1">
          <a:off x="0" y="0"/>
          <a:ext cx="1810580" cy="3067200"/>
        </a:xfrm>
        <a:prstGeom prst="rect">
          <a:avLst/>
        </a:prstGeom>
      </xdr:spPr>
    </xdr:pic>
    <xdr:clientData/>
  </xdr:twoCellAnchor>
  <xdr:twoCellAnchor editAs="oneCell">
    <xdr:from>
      <xdr:col>4</xdr:col>
      <xdr:colOff>133026</xdr:colOff>
      <xdr:row>33</xdr:row>
      <xdr:rowOff>143182</xdr:rowOff>
    </xdr:from>
    <xdr:to>
      <xdr:col>6</xdr:col>
      <xdr:colOff>0</xdr:colOff>
      <xdr:row>35</xdr:row>
      <xdr:rowOff>0</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xdr:blipFill>
      <xdr:spPr>
        <a:xfrm>
          <a:off x="10267626" y="16888132"/>
          <a:ext cx="3134049" cy="8188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37339</xdr:colOff>
      <xdr:row>82</xdr:row>
      <xdr:rowOff>104775</xdr:rowOff>
    </xdr:from>
    <xdr:to>
      <xdr:col>22</xdr:col>
      <xdr:colOff>1704975</xdr:colOff>
      <xdr:row>88</xdr:row>
      <xdr:rowOff>89400</xdr:rowOff>
    </xdr:to>
    <xdr:grpSp>
      <xdr:nvGrpSpPr>
        <xdr:cNvPr id="6905" name="Entity Info AusTrust" descr="• AusTrust’s revenue for the year ended 31 December 2023 was $20M.&#10;• AusTrust has never given reports to the Regulator (as it hadn’t met applicable criteria under the Scheme before the reforms).&#10;• Specifically, it had determined that it is not a CCE within the meaning of section 6 of the Act, and has assessed that this is still the case on 1 July 2024. See paras 5-18 of the Guidance materials for more information.&#10;• Important: Despite not being a CCE, the fact that it is controlled by AusHoldCo (a reporting entity) means that AusTrust’s payments must still be reflected in AusHoldCo’s consolidated payment times report for the Relevant Reporting Period. &#10;• Accordingly, AustTrust payments must be captured and included in the relevant datasets - as evident in this document.&#10;">
          <a:extLst>
            <a:ext uri="{FF2B5EF4-FFF2-40B4-BE49-F238E27FC236}">
              <a16:creationId xmlns:a16="http://schemas.microsoft.com/office/drawing/2014/main" id="{00000000-0008-0000-0200-0000F91A0000}"/>
            </a:ext>
          </a:extLst>
        </xdr:cNvPr>
        <xdr:cNvGrpSpPr/>
      </xdr:nvGrpSpPr>
      <xdr:grpSpPr>
        <a:xfrm>
          <a:off x="227839" y="7905750"/>
          <a:ext cx="14173961" cy="0"/>
          <a:chOff x="227839" y="8010525"/>
          <a:chExt cx="14173961" cy="1137150"/>
        </a:xfrm>
      </xdr:grpSpPr>
      <xdr:sp macro="" textlink="">
        <xdr:nvSpPr>
          <xdr:cNvPr id="6906" name="Arrow: 1 to 2">
            <a:extLst>
              <a:ext uri="{FF2B5EF4-FFF2-40B4-BE49-F238E27FC236}">
                <a16:creationId xmlns:a16="http://schemas.microsoft.com/office/drawing/2014/main" id="{00000000-0008-0000-0200-0000FA1A0000}"/>
              </a:ext>
            </a:extLst>
          </xdr:cNvPr>
          <xdr:cNvSpPr>
            <a:spLocks/>
          </xdr:cNvSpPr>
        </xdr:nvSpPr>
        <xdr:spPr>
          <a:xfrm>
            <a:off x="1498190" y="8406685"/>
            <a:ext cx="800321" cy="309002"/>
          </a:xfrm>
          <a:prstGeom prst="rightArrow">
            <a:avLst/>
          </a:prstGeom>
          <a:solidFill>
            <a:schemeClr val="accent6">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6907" name="Arrow: 1 to 2">
            <a:extLst>
              <a:ext uri="{FF2B5EF4-FFF2-40B4-BE49-F238E27FC236}">
                <a16:creationId xmlns:a16="http://schemas.microsoft.com/office/drawing/2014/main" id="{00000000-0008-0000-0200-0000FB1A0000}"/>
              </a:ext>
            </a:extLst>
          </xdr:cNvPr>
          <xdr:cNvSpPr>
            <a:spLocks/>
          </xdr:cNvSpPr>
        </xdr:nvSpPr>
        <xdr:spPr>
          <a:xfrm>
            <a:off x="12003654" y="8397178"/>
            <a:ext cx="801787" cy="309002"/>
          </a:xfrm>
          <a:prstGeom prst="rightArrow">
            <a:avLst/>
          </a:prstGeom>
          <a:solidFill>
            <a:schemeClr val="accent6">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6908" name="Arrow: 1 to 2">
            <a:extLst>
              <a:ext uri="{FF2B5EF4-FFF2-40B4-BE49-F238E27FC236}">
                <a16:creationId xmlns:a16="http://schemas.microsoft.com/office/drawing/2014/main" id="{00000000-0008-0000-0200-0000FC1A0000}"/>
              </a:ext>
            </a:extLst>
          </xdr:cNvPr>
          <xdr:cNvSpPr>
            <a:spLocks/>
          </xdr:cNvSpPr>
        </xdr:nvSpPr>
        <xdr:spPr>
          <a:xfrm>
            <a:off x="7991537" y="8397178"/>
            <a:ext cx="800321" cy="309002"/>
          </a:xfrm>
          <a:prstGeom prst="rightArrow">
            <a:avLst/>
          </a:prstGeom>
          <a:solidFill>
            <a:schemeClr val="accent6">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6909" name="Arrow: 1 to 2">
            <a:extLst>
              <a:ext uri="{FF2B5EF4-FFF2-40B4-BE49-F238E27FC236}">
                <a16:creationId xmlns:a16="http://schemas.microsoft.com/office/drawing/2014/main" id="{00000000-0008-0000-0200-0000FD1A0000}"/>
              </a:ext>
            </a:extLst>
          </xdr:cNvPr>
          <xdr:cNvSpPr>
            <a:spLocks/>
          </xdr:cNvSpPr>
        </xdr:nvSpPr>
        <xdr:spPr>
          <a:xfrm>
            <a:off x="4214377" y="8397178"/>
            <a:ext cx="800321" cy="309002"/>
          </a:xfrm>
          <a:prstGeom prst="rightArrow">
            <a:avLst/>
          </a:prstGeom>
          <a:solidFill>
            <a:schemeClr val="accent6">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6910" name="Step 2 base">
            <a:extLst>
              <a:ext uri="{FF2B5EF4-FFF2-40B4-BE49-F238E27FC236}">
                <a16:creationId xmlns:a16="http://schemas.microsoft.com/office/drawing/2014/main" id="{00000000-0008-0000-0200-0000FE1A0000}"/>
              </a:ext>
            </a:extLst>
          </xdr:cNvPr>
          <xdr:cNvSpPr>
            <a:spLocks/>
          </xdr:cNvSpPr>
        </xdr:nvSpPr>
        <xdr:spPr>
          <a:xfrm>
            <a:off x="2297160" y="8010525"/>
            <a:ext cx="1918568" cy="1080110"/>
          </a:xfrm>
          <a:prstGeom prst="roundRect">
            <a:avLst>
              <a:gd name="adj" fmla="val 23519"/>
            </a:avLst>
          </a:prstGeom>
          <a:solidFill>
            <a:schemeClr val="accent6">
              <a:lumMod val="20000"/>
              <a:lumOff val="80000"/>
            </a:schemeClr>
          </a:solidFill>
          <a:ln>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43200" tIns="21600" rIns="43200" bIns="216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AusTrust has never given reports to the Regulator (as it hadn’t met applicable criteria under the Scheme before the reforms).</a:t>
            </a:r>
            <a:endParaRPr lang="en-AU" sz="1000">
              <a:solidFill>
                <a:schemeClr val="tx1"/>
              </a:solidFill>
            </a:endParaRPr>
          </a:p>
        </xdr:txBody>
      </xdr:sp>
      <xdr:sp macro="" textlink="">
        <xdr:nvSpPr>
          <xdr:cNvPr id="6911" name="Step 1 base">
            <a:extLst>
              <a:ext uri="{FF2B5EF4-FFF2-40B4-BE49-F238E27FC236}">
                <a16:creationId xmlns:a16="http://schemas.microsoft.com/office/drawing/2014/main" id="{00000000-0008-0000-0200-0000FF1A0000}"/>
              </a:ext>
            </a:extLst>
          </xdr:cNvPr>
          <xdr:cNvSpPr>
            <a:spLocks/>
          </xdr:cNvSpPr>
        </xdr:nvSpPr>
        <xdr:spPr>
          <a:xfrm>
            <a:off x="227839" y="8029538"/>
            <a:ext cx="1271702" cy="1080110"/>
          </a:xfrm>
          <a:prstGeom prst="roundRect">
            <a:avLst>
              <a:gd name="adj" fmla="val 24691"/>
            </a:avLst>
          </a:prstGeom>
          <a:solidFill>
            <a:schemeClr val="accent6">
              <a:lumMod val="20000"/>
              <a:lumOff val="80000"/>
            </a:schemeClr>
          </a:solidFill>
          <a:ln>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43200" tIns="21600" rIns="43200" bIns="216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AusTrust’s revenue for the year ended 31 December 2023 was $20M.</a:t>
            </a:r>
            <a:endParaRPr lang="en-AU" sz="1000">
              <a:solidFill>
                <a:schemeClr val="tx1"/>
              </a:solidFill>
            </a:endParaRPr>
          </a:p>
        </xdr:txBody>
      </xdr:sp>
      <xdr:sp macro="" textlink="">
        <xdr:nvSpPr>
          <xdr:cNvPr id="20032" name="Step 3 base">
            <a:extLst>
              <a:ext uri="{FF2B5EF4-FFF2-40B4-BE49-F238E27FC236}">
                <a16:creationId xmlns:a16="http://schemas.microsoft.com/office/drawing/2014/main" id="{00000000-0008-0000-0200-0000404E0000}"/>
              </a:ext>
            </a:extLst>
          </xdr:cNvPr>
          <xdr:cNvSpPr>
            <a:spLocks/>
          </xdr:cNvSpPr>
        </xdr:nvSpPr>
        <xdr:spPr>
          <a:xfrm>
            <a:off x="5013347" y="8010525"/>
            <a:ext cx="2979541" cy="1080110"/>
          </a:xfrm>
          <a:prstGeom prst="roundRect">
            <a:avLst>
              <a:gd name="adj" fmla="val 23519"/>
            </a:avLst>
          </a:prstGeom>
          <a:solidFill>
            <a:schemeClr val="accent6">
              <a:lumMod val="20000"/>
              <a:lumOff val="80000"/>
            </a:schemeClr>
          </a:solidFill>
          <a:ln>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43200" tIns="21600" rIns="43200" bIns="216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Specifically, it had determined that it is not a CCE within the meaning of section 6 of the Act, and has assessed that this is still the case as of 1 July 2024. </a:t>
            </a:r>
          </a:p>
          <a:p>
            <a:pPr algn="ctr">
              <a:spcBef>
                <a:spcPts val="200"/>
              </a:spcBef>
            </a:pPr>
            <a:br>
              <a:rPr lang="en-AU" sz="1000" i="1">
                <a:solidFill>
                  <a:srgbClr val="413A4A"/>
                </a:solidFill>
                <a:latin typeface="Calibri" panose="020F0502020204030204" pitchFamily="34" charset="0"/>
              </a:rPr>
            </a:br>
            <a:endParaRPr lang="en-AU" sz="1000" i="1">
              <a:solidFill>
                <a:schemeClr val="tx1"/>
              </a:solidFill>
            </a:endParaRPr>
          </a:p>
        </xdr:txBody>
      </xdr:sp>
      <xdr:sp macro="" textlink="">
        <xdr:nvSpPr>
          <xdr:cNvPr id="20033" name="Step 4 base">
            <a:extLst>
              <a:ext uri="{FF2B5EF4-FFF2-40B4-BE49-F238E27FC236}">
                <a16:creationId xmlns:a16="http://schemas.microsoft.com/office/drawing/2014/main" id="{00000000-0008-0000-0200-0000414E0000}"/>
              </a:ext>
            </a:extLst>
          </xdr:cNvPr>
          <xdr:cNvSpPr>
            <a:spLocks/>
          </xdr:cNvSpPr>
        </xdr:nvSpPr>
        <xdr:spPr>
          <a:xfrm>
            <a:off x="8790507" y="8010525"/>
            <a:ext cx="3214498" cy="1080110"/>
          </a:xfrm>
          <a:prstGeom prst="roundRect">
            <a:avLst>
              <a:gd name="adj" fmla="val 23519"/>
            </a:avLst>
          </a:prstGeom>
          <a:solidFill>
            <a:schemeClr val="accent6">
              <a:lumMod val="20000"/>
              <a:lumOff val="80000"/>
            </a:schemeClr>
          </a:solidFill>
          <a:ln>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43200" tIns="21600" rIns="43200" bIns="216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b="1">
                <a:solidFill>
                  <a:srgbClr val="C00000"/>
                </a:solidFill>
                <a:latin typeface="Calibri" panose="020F0502020204030204" pitchFamily="34" charset="0"/>
              </a:rPr>
              <a:t>Important:</a:t>
            </a:r>
            <a:r>
              <a:rPr lang="en-AU" sz="1000">
                <a:solidFill>
                  <a:srgbClr val="C00000"/>
                </a:solidFill>
                <a:latin typeface="Calibri" panose="020F0502020204030204" pitchFamily="34" charset="0"/>
              </a:rPr>
              <a:t> </a:t>
            </a:r>
            <a:r>
              <a:rPr lang="en-AU" sz="1000">
                <a:solidFill>
                  <a:srgbClr val="413A4A"/>
                </a:solidFill>
                <a:latin typeface="Calibri" panose="020F0502020204030204" pitchFamily="34" charset="0"/>
              </a:rPr>
              <a:t>Despite not being a CCE, the fact that it is controlled by AusHoldCo (a reporting entity) means that AusTrust’s payments data must still be reflected in AusHoldCo’s consolidated payment times report for the Relevant Reporting Period. </a:t>
            </a:r>
            <a:endParaRPr lang="en-AU" sz="1000">
              <a:solidFill>
                <a:schemeClr val="tx1"/>
              </a:solidFill>
            </a:endParaRPr>
          </a:p>
        </xdr:txBody>
      </xdr:sp>
      <xdr:sp macro="" textlink="">
        <xdr:nvSpPr>
          <xdr:cNvPr id="20056" name="Step 6 base">
            <a:extLst>
              <a:ext uri="{FF2B5EF4-FFF2-40B4-BE49-F238E27FC236}">
                <a16:creationId xmlns:a16="http://schemas.microsoft.com/office/drawing/2014/main" id="{00000000-0008-0000-0200-0000584E0000}"/>
              </a:ext>
            </a:extLst>
          </xdr:cNvPr>
          <xdr:cNvSpPr>
            <a:spLocks/>
          </xdr:cNvSpPr>
        </xdr:nvSpPr>
        <xdr:spPr>
          <a:xfrm>
            <a:off x="12804088" y="8067565"/>
            <a:ext cx="1597712" cy="1080110"/>
          </a:xfrm>
          <a:prstGeom prst="roundRect">
            <a:avLst>
              <a:gd name="adj" fmla="val 23519"/>
            </a:avLst>
          </a:prstGeom>
          <a:solidFill>
            <a:schemeClr val="accent6">
              <a:lumMod val="20000"/>
              <a:lumOff val="80000"/>
            </a:schemeClr>
          </a:solidFill>
          <a:ln>
            <a:solidFill>
              <a:schemeClr val="accent6">
                <a:lumMod val="40000"/>
                <a:lumOff val="60000"/>
              </a:schemeClr>
            </a:solidFill>
          </a:ln>
          <a:effectLst>
            <a:glow rad="63500">
              <a:srgbClr val="00B050">
                <a:alpha val="30000"/>
              </a:srgbClr>
            </a:glow>
          </a:effectLst>
        </xdr:spPr>
        <xdr:style>
          <a:lnRef idx="2">
            <a:schemeClr val="accent1">
              <a:shade val="15000"/>
            </a:schemeClr>
          </a:lnRef>
          <a:fillRef idx="1">
            <a:schemeClr val="accent1"/>
          </a:fillRef>
          <a:effectRef idx="0">
            <a:schemeClr val="accent1"/>
          </a:effectRef>
          <a:fontRef idx="minor">
            <a:schemeClr val="lt1"/>
          </a:fontRef>
        </xdr:style>
        <xdr:txBody>
          <a:bodyPr wrap="square" lIns="43200" tIns="21600" rIns="43200" bIns="216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Accordingly, AustTrust's payments data must be captured and included in the relevant datasets.</a:t>
            </a:r>
            <a:r>
              <a:rPr lang="en-AU" sz="1000" baseline="0">
                <a:solidFill>
                  <a:srgbClr val="413A4A"/>
                </a:solidFill>
                <a:latin typeface="Calibri" panose="020F0502020204030204" pitchFamily="34" charset="0"/>
              </a:rPr>
              <a:t> </a:t>
            </a:r>
            <a:endParaRPr lang="en-AU" sz="1000">
              <a:solidFill>
                <a:schemeClr val="tx1"/>
              </a:solidFill>
            </a:endParaRPr>
          </a:p>
        </xdr:txBody>
      </xdr:sp>
      <xdr:grpSp>
        <xdr:nvGrpSpPr>
          <xdr:cNvPr id="20057" name="Group 108">
            <a:extLst>
              <a:ext uri="{FF2B5EF4-FFF2-40B4-BE49-F238E27FC236}">
                <a16:creationId xmlns:a16="http://schemas.microsoft.com/office/drawing/2014/main" id="{00000000-0008-0000-0200-0000594E0000}"/>
              </a:ext>
            </a:extLst>
          </xdr:cNvPr>
          <xdr:cNvGrpSpPr/>
        </xdr:nvGrpSpPr>
        <xdr:grpSpPr>
          <a:xfrm>
            <a:off x="5307207" y="8783325"/>
            <a:ext cx="2352295" cy="215582"/>
            <a:chOff x="5110375" y="18591046"/>
            <a:chExt cx="1902452" cy="216000"/>
          </a:xfrm>
        </xdr:grpSpPr>
        <xdr:sp macro="" textlink="">
          <xdr:nvSpPr>
            <xdr:cNvPr id="20058" name="Rectangle: Diagonal Corners Snipped 114">
              <a:extLst>
                <a:ext uri="{FF2B5EF4-FFF2-40B4-BE49-F238E27FC236}">
                  <a16:creationId xmlns:a16="http://schemas.microsoft.com/office/drawing/2014/main" id="{00000000-0008-0000-0200-00005A4E0000}"/>
                </a:ext>
              </a:extLst>
            </xdr:cNvPr>
            <xdr:cNvSpPr/>
          </xdr:nvSpPr>
          <xdr:spPr>
            <a:xfrm>
              <a:off x="5110375" y="18591046"/>
              <a:ext cx="1902452" cy="216000"/>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180000" rIns="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AU" sz="1000">
                  <a:solidFill>
                    <a:schemeClr val="tx2"/>
                  </a:solidFill>
                </a:rPr>
                <a:t>  Guidance materials: paragraphs 5-18</a:t>
              </a:r>
            </a:p>
          </xdr:txBody>
        </xdr:sp>
        <xdr:pic>
          <xdr:nvPicPr>
            <xdr:cNvPr id="20059" name="Graphic 74" descr="Magnifying glass with solid fill">
              <a:extLst>
                <a:ext uri="{FF2B5EF4-FFF2-40B4-BE49-F238E27FC236}">
                  <a16:creationId xmlns:a16="http://schemas.microsoft.com/office/drawing/2014/main" id="{00000000-0008-0000-0200-00005B4E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5158000" y="18600046"/>
              <a:ext cx="160212" cy="198000"/>
            </a:xfrm>
            <a:prstGeom prst="rect">
              <a:avLst/>
            </a:prstGeom>
          </xdr:spPr>
        </xdr:pic>
      </xdr:grpSp>
    </xdr:grpSp>
    <xdr:clientData/>
  </xdr:twoCellAnchor>
  <xdr:twoCellAnchor editAs="absolute">
    <xdr:from>
      <xdr:col>11</xdr:col>
      <xdr:colOff>269875</xdr:colOff>
      <xdr:row>2</xdr:row>
      <xdr:rowOff>43073</xdr:rowOff>
    </xdr:from>
    <xdr:to>
      <xdr:col>19</xdr:col>
      <xdr:colOff>181075</xdr:colOff>
      <xdr:row>21</xdr:row>
      <xdr:rowOff>134342</xdr:rowOff>
    </xdr:to>
    <xdr:grpSp>
      <xdr:nvGrpSpPr>
        <xdr:cNvPr id="9959" name="Group 37" descr="The WE Group comprises 9 entities in total, with the group structure as follows: &#10;• The ultimate holding company of the group is SGP Parent Plc (SGP Parent), a company incorporated in Singapore. &#10;• SGP Parent has direct controlling interest in two wholly-owned subsidiaries: &#10;– SGP Sub Ltd (SGPSub) - Singaporean company, and&#10;– Aus HoldCo Pty Ltd (AusHoldCo) – Australian company&#10;• AusHoldCo, in turn, holds controlling interests in the following 5 entities:  (all 5 are fully consolidated for financial reporting purposes in its financial statements)&#10;– Aus Sub Co1 Pty Ltd (AusSubCo 1) - Australian company, wholly-owned&#10;– Aus Sub Co 2 Pty Ltd (AusSubCo 2) - Australian company, wholly-owned through AusSubCo1. &#10;– Aus Unit Trust (AusTrust) - Australian unit trust, 100% of units. &#10;– NZ Sub Co Ltd (NZ SubCo) - company incorporated in New Zealand, wholly-owned&#10;– USA Sub Co Ltd (USA SubCo) - company incorporated in USA, wholly-owned&#10;• AusHoldCo also holds a non-controlling 30% shareholding interest in another company:(This company is accounted for financial reporting purposes using the equity method) &#10;– Associate Aus Co Pty Ltd (AssociateAusCo) - Australian company, partly owned (30%)">
          <a:extLst>
            <a:ext uri="{FF2B5EF4-FFF2-40B4-BE49-F238E27FC236}">
              <a16:creationId xmlns:a16="http://schemas.microsoft.com/office/drawing/2014/main" id="{00000000-0008-0000-0200-0000E7260000}"/>
            </a:ext>
          </a:extLst>
        </xdr:cNvPr>
        <xdr:cNvGrpSpPr/>
      </xdr:nvGrpSpPr>
      <xdr:grpSpPr>
        <a:xfrm>
          <a:off x="6261100" y="805073"/>
          <a:ext cx="4788000" cy="4158444"/>
          <a:chOff x="569527" y="3908697"/>
          <a:chExt cx="4883149" cy="4615324"/>
        </a:xfrm>
      </xdr:grpSpPr>
      <xdr:sp macro="" textlink="">
        <xdr:nvSpPr>
          <xdr:cNvPr id="9960" name="GS5" descr="AusHoldCo also holds a non-controlling 30% shareholding interest in another company: &#10;(This company is accounted for financial reporting purposes using the equity method)&#10;Associate Aus Co Pty Ltd (AssociateAusCo) - Australian company, partly owned (30%)&#10;">
            <a:extLst>
              <a:ext uri="{FF2B5EF4-FFF2-40B4-BE49-F238E27FC236}">
                <a16:creationId xmlns:a16="http://schemas.microsoft.com/office/drawing/2014/main" id="{00000000-0008-0000-0200-0000E8260000}"/>
              </a:ext>
            </a:extLst>
          </xdr:cNvPr>
          <xdr:cNvSpPr>
            <a:spLocks noChangeAspect="1"/>
          </xdr:cNvSpPr>
        </xdr:nvSpPr>
        <xdr:spPr>
          <a:xfrm>
            <a:off x="569527" y="7840006"/>
            <a:ext cx="4883149" cy="684015"/>
          </a:xfrm>
          <a:prstGeom prst="rect">
            <a:avLst/>
          </a:prstGeom>
          <a:solidFill>
            <a:srgbClr val="EFDCFF">
              <a:alpha val="89804"/>
            </a:srgbClr>
          </a:solidFill>
          <a:ln w="34925" cap="rnd">
            <a:solidFill>
              <a:srgbClr val="EFDCFF">
                <a:alpha val="90000"/>
              </a:srgbClr>
            </a:solidFill>
            <a:round/>
          </a:ln>
        </xdr:spPr>
        <xdr:style>
          <a:lnRef idx="2">
            <a:schemeClr val="accent1">
              <a:shade val="15000"/>
            </a:schemeClr>
          </a:lnRef>
          <a:fillRef idx="1">
            <a:schemeClr val="accent1"/>
          </a:fillRef>
          <a:effectRef idx="0">
            <a:schemeClr val="accent1"/>
          </a:effectRef>
          <a:fontRef idx="minor">
            <a:schemeClr val="lt1"/>
          </a:fontRef>
        </xdr:style>
        <xdr:txBody>
          <a:bodyPr wrap="square" lIns="36000" tIns="72000" rIns="0" bIns="72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marR="0" indent="-144000" algn="l" rtl="0">
              <a:spcBef>
                <a:spcPts val="300"/>
              </a:spcBef>
              <a:spcAft>
                <a:spcPts val="300"/>
              </a:spcAft>
              <a:buSzPct val="100000"/>
              <a:buFont typeface="Arial" panose="020B0604020202020204" pitchFamily="34" charset="0"/>
              <a:buChar char="•"/>
            </a:pPr>
            <a:r>
              <a:rPr lang="en-AU" sz="1000" b="0" i="0" u="none" strike="noStrike" baseline="0">
                <a:solidFill>
                  <a:srgbClr val="413A4A"/>
                </a:solidFill>
                <a:latin typeface="Calibri" panose="020F0502020204030204" pitchFamily="34" charset="0"/>
              </a:rPr>
              <a:t>AusHoldCo also holds a non-controlling 30% shareholding interest in another company: </a:t>
            </a:r>
            <a:br>
              <a:rPr lang="en-AU" sz="1000" b="0" i="0" u="none" strike="noStrike" baseline="0">
                <a:solidFill>
                  <a:srgbClr val="413A4A"/>
                </a:solidFill>
                <a:latin typeface="Calibri" panose="020F0502020204030204" pitchFamily="34" charset="0"/>
              </a:rPr>
            </a:br>
            <a:r>
              <a:rPr lang="en-AU" sz="1000" b="0" i="1" u="none" strike="noStrike" baseline="0">
                <a:solidFill>
                  <a:srgbClr val="413A4A"/>
                </a:solidFill>
                <a:latin typeface="Calibri" panose="020F0502020204030204" pitchFamily="34" charset="0"/>
              </a:rPr>
              <a:t>(This company is accounted for financial reporting purposes using the equity method)</a:t>
            </a:r>
            <a:endParaRPr lang="en-AU" sz="1000" b="0" i="0" u="none" strike="noStrike" baseline="0">
              <a:solidFill>
                <a:srgbClr val="413A4A"/>
              </a:solidFill>
              <a:latin typeface="Calibri" panose="020F0502020204030204" pitchFamily="34" charset="0"/>
            </a:endParaRPr>
          </a:p>
          <a:p>
            <a:pPr marL="288000" lvl="1" indent="-144000">
              <a:spcBef>
                <a:spcPts val="300"/>
              </a:spcBef>
              <a:spcAft>
                <a:spcPts val="300"/>
              </a:spcAft>
              <a:buSzPct val="100000"/>
              <a:buFont typeface="Courier New" panose="02070309020205020404" pitchFamily="49" charset="0"/>
              <a:buChar char="o"/>
            </a:pPr>
            <a:r>
              <a:rPr lang="en-AU" sz="1000" b="0" i="0" u="none" strike="noStrike" baseline="0">
                <a:solidFill>
                  <a:srgbClr val="413A4A"/>
                </a:solidFill>
                <a:latin typeface="Calibri" panose="020F0502020204030204" pitchFamily="34" charset="0"/>
              </a:rPr>
              <a:t>Associate Aus Co Pty Ltd (</a:t>
            </a:r>
            <a:r>
              <a:rPr lang="en-AU" sz="1000" b="1" i="0" u="none" strike="noStrike" baseline="0">
                <a:solidFill>
                  <a:srgbClr val="413A4A"/>
                </a:solidFill>
                <a:latin typeface="Calibri" panose="020F0502020204030204" pitchFamily="34" charset="0"/>
              </a:rPr>
              <a:t>AssociateAusCo</a:t>
            </a:r>
            <a:r>
              <a:rPr lang="en-AU" sz="1000" b="0" i="0" u="none" strike="noStrike" baseline="0">
                <a:solidFill>
                  <a:srgbClr val="413A4A"/>
                </a:solidFill>
                <a:latin typeface="Calibri" panose="020F0502020204030204" pitchFamily="34" charset="0"/>
              </a:rPr>
              <a:t>) - Australian company, partly owned (30%)</a:t>
            </a:r>
            <a:endParaRPr lang="en-AU" sz="1000">
              <a:solidFill>
                <a:schemeClr val="tx1"/>
              </a:solidFill>
            </a:endParaRPr>
          </a:p>
        </xdr:txBody>
      </xdr:sp>
      <xdr:sp macro="" textlink="">
        <xdr:nvSpPr>
          <xdr:cNvPr id="9961" name="GS3" descr="SGP Parent has a direct controlling interest in two wholly-owned subsidiaries: &#10;SGP Sub Ltd (SGPSub) - Singaporean company&#10;Aus HoldCo Pty Ltd (AusHoldCo) – Australian company&#10;">
            <a:extLst>
              <a:ext uri="{FF2B5EF4-FFF2-40B4-BE49-F238E27FC236}">
                <a16:creationId xmlns:a16="http://schemas.microsoft.com/office/drawing/2014/main" id="{00000000-0008-0000-0200-0000E9260000}"/>
              </a:ext>
            </a:extLst>
          </xdr:cNvPr>
          <xdr:cNvSpPr>
            <a:spLocks noChangeAspect="1"/>
          </xdr:cNvSpPr>
        </xdr:nvSpPr>
        <xdr:spPr>
          <a:xfrm>
            <a:off x="569527" y="4856054"/>
            <a:ext cx="4883149" cy="760959"/>
          </a:xfrm>
          <a:prstGeom prst="rect">
            <a:avLst/>
          </a:prstGeom>
          <a:solidFill>
            <a:srgbClr val="EFDCFF">
              <a:alpha val="89804"/>
            </a:srgbClr>
          </a:solidFill>
          <a:ln w="34925" cap="rnd">
            <a:solidFill>
              <a:srgbClr val="EFDCFF">
                <a:alpha val="90000"/>
              </a:srgbClr>
            </a:solidFill>
            <a:round/>
          </a:ln>
        </xdr:spPr>
        <xdr:style>
          <a:lnRef idx="2">
            <a:schemeClr val="accent1">
              <a:shade val="15000"/>
            </a:schemeClr>
          </a:lnRef>
          <a:fillRef idx="1">
            <a:schemeClr val="accent1"/>
          </a:fillRef>
          <a:effectRef idx="0">
            <a:schemeClr val="accent1"/>
          </a:effectRef>
          <a:fontRef idx="minor">
            <a:schemeClr val="lt1"/>
          </a:fontRef>
        </xdr:style>
        <xdr:txBody>
          <a:bodyPr wrap="square" lIns="36000" tIns="72000" rIns="0" bIns="72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marR="0" indent="-144000" algn="l" rtl="0">
              <a:spcBef>
                <a:spcPts val="300"/>
              </a:spcBef>
              <a:spcAft>
                <a:spcPts val="300"/>
              </a:spcAft>
              <a:buSzPct val="100000"/>
              <a:buFont typeface="Arial" panose="020B0604020202020204" pitchFamily="34" charset="0"/>
              <a:buChar char="•"/>
            </a:pPr>
            <a:r>
              <a:rPr lang="en-AU" sz="1000" b="0" i="0" u="none" strike="noStrike" baseline="0">
                <a:solidFill>
                  <a:srgbClr val="413A4A"/>
                </a:solidFill>
                <a:latin typeface="Calibri" panose="020F0502020204030204" pitchFamily="34" charset="0"/>
              </a:rPr>
              <a:t>SGP Parent has a direct controlling interest in two wholly-owned subsidiaries: </a:t>
            </a:r>
          </a:p>
          <a:p>
            <a:pPr marL="288000" marR="36850" lvl="1" indent="-144000">
              <a:spcBef>
                <a:spcPts val="300"/>
              </a:spcBef>
              <a:spcAft>
                <a:spcPts val="300"/>
              </a:spcAft>
              <a:buSzPct val="100000"/>
              <a:buFont typeface="Courier New" panose="02070309020205020404" pitchFamily="49" charset="0"/>
              <a:buChar char="o"/>
            </a:pPr>
            <a:r>
              <a:rPr lang="en-AU" sz="1000" b="0" i="0" u="none" strike="noStrike" baseline="0">
                <a:solidFill>
                  <a:srgbClr val="413A4A"/>
                </a:solidFill>
                <a:latin typeface="Calibri" panose="020F0502020204030204" pitchFamily="34" charset="0"/>
              </a:rPr>
              <a:t>SGP Sub Ltd (</a:t>
            </a:r>
            <a:r>
              <a:rPr lang="en-AU" sz="1000" b="1" i="0" u="none" strike="noStrike" baseline="0">
                <a:solidFill>
                  <a:srgbClr val="413A4A"/>
                </a:solidFill>
                <a:latin typeface="Calibri" panose="020F0502020204030204" pitchFamily="34" charset="0"/>
              </a:rPr>
              <a:t>SGPSub) - </a:t>
            </a:r>
            <a:r>
              <a:rPr lang="en-AU" sz="1000" b="0" i="0" u="none" strike="noStrike" baseline="0">
                <a:solidFill>
                  <a:srgbClr val="413A4A"/>
                </a:solidFill>
                <a:latin typeface="Calibri" panose="020F0502020204030204" pitchFamily="34" charset="0"/>
              </a:rPr>
              <a:t>Singaporean company</a:t>
            </a:r>
          </a:p>
          <a:p>
            <a:pPr marL="288000" marR="36850" lvl="1" indent="-144000">
              <a:spcBef>
                <a:spcPts val="300"/>
              </a:spcBef>
              <a:spcAft>
                <a:spcPts val="300"/>
              </a:spcAft>
              <a:buSzPct val="100000"/>
              <a:buFont typeface="Courier New" panose="02070309020205020404" pitchFamily="49" charset="0"/>
              <a:buChar char="o"/>
            </a:pPr>
            <a:r>
              <a:rPr lang="en-AU" sz="1000" b="0" i="0" u="none" strike="noStrike" baseline="0">
                <a:solidFill>
                  <a:srgbClr val="413A4A"/>
                </a:solidFill>
                <a:latin typeface="Calibri" panose="020F0502020204030204" pitchFamily="34" charset="0"/>
              </a:rPr>
              <a:t>Aus HoldCo Pty Ltd (</a:t>
            </a:r>
            <a:r>
              <a:rPr lang="en-AU" sz="1000" b="1" i="0" u="none" strike="noStrike" baseline="0">
                <a:solidFill>
                  <a:srgbClr val="413A4A"/>
                </a:solidFill>
                <a:latin typeface="Calibri" panose="020F0502020204030204" pitchFamily="34" charset="0"/>
              </a:rPr>
              <a:t>AusHoldCo</a:t>
            </a:r>
            <a:r>
              <a:rPr lang="en-AU" sz="1000" b="0" i="0" u="none" strike="noStrike" baseline="0">
                <a:solidFill>
                  <a:srgbClr val="413A4A"/>
                </a:solidFill>
                <a:latin typeface="Calibri" panose="020F0502020204030204" pitchFamily="34" charset="0"/>
              </a:rPr>
              <a:t>) – Australian company</a:t>
            </a:r>
            <a:endParaRPr lang="en-AU" sz="1000">
              <a:solidFill>
                <a:schemeClr val="tx1"/>
              </a:solidFill>
            </a:endParaRPr>
          </a:p>
        </xdr:txBody>
      </xdr:sp>
      <xdr:sp macro="" textlink="">
        <xdr:nvSpPr>
          <xdr:cNvPr id="9962" name="GS2" descr="The ultimate holding company of the group is SGP Parent Plc (SGP Parent), a company incorporated in Singapore. &#10;">
            <a:extLst>
              <a:ext uri="{FF2B5EF4-FFF2-40B4-BE49-F238E27FC236}">
                <a16:creationId xmlns:a16="http://schemas.microsoft.com/office/drawing/2014/main" id="{00000000-0008-0000-0200-0000EA260000}"/>
              </a:ext>
            </a:extLst>
          </xdr:cNvPr>
          <xdr:cNvSpPr>
            <a:spLocks/>
          </xdr:cNvSpPr>
        </xdr:nvSpPr>
        <xdr:spPr>
          <a:xfrm>
            <a:off x="569527" y="4305432"/>
            <a:ext cx="4883149" cy="453182"/>
          </a:xfrm>
          <a:prstGeom prst="rect">
            <a:avLst/>
          </a:prstGeom>
          <a:solidFill>
            <a:srgbClr val="EFDCFF">
              <a:alpha val="89804"/>
            </a:srgbClr>
          </a:solidFill>
          <a:ln w="34925" cap="rnd">
            <a:solidFill>
              <a:srgbClr val="EFDCFF">
                <a:alpha val="90000"/>
              </a:srgbClr>
            </a:solidFill>
            <a:round/>
          </a:ln>
        </xdr:spPr>
        <xdr:style>
          <a:lnRef idx="2">
            <a:schemeClr val="accent1">
              <a:shade val="15000"/>
            </a:schemeClr>
          </a:lnRef>
          <a:fillRef idx="1">
            <a:schemeClr val="accent1"/>
          </a:fillRef>
          <a:effectRef idx="0">
            <a:schemeClr val="accent1"/>
          </a:effectRef>
          <a:fontRef idx="minor">
            <a:schemeClr val="lt1"/>
          </a:fontRef>
        </xdr:style>
        <xdr:txBody>
          <a:bodyPr wrap="square" lIns="36000" tIns="72000" rIns="0" bIns="72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marR="0" indent="-144000" algn="l" rtl="0">
              <a:spcBef>
                <a:spcPts val="300"/>
              </a:spcBef>
              <a:spcAft>
                <a:spcPts val="300"/>
              </a:spcAft>
              <a:buSzPct val="100000"/>
              <a:buFont typeface="Arial" panose="020B0604020202020204" pitchFamily="34" charset="0"/>
              <a:buChar char="•"/>
            </a:pPr>
            <a:r>
              <a:rPr lang="en-AU" sz="1000" b="0" i="0" u="none" strike="noStrike" baseline="0">
                <a:solidFill>
                  <a:srgbClr val="413A4A"/>
                </a:solidFill>
                <a:latin typeface="Calibri" panose="020F0502020204030204" pitchFamily="34" charset="0"/>
              </a:rPr>
              <a:t>The ultimate holding company of the group is SGP Parent Plc (</a:t>
            </a:r>
            <a:r>
              <a:rPr lang="en-AU" sz="1000" b="1" i="0" u="none" strike="noStrike" baseline="0">
                <a:solidFill>
                  <a:srgbClr val="413A4A"/>
                </a:solidFill>
                <a:latin typeface="Calibri" panose="020F0502020204030204" pitchFamily="34" charset="0"/>
              </a:rPr>
              <a:t>SGP Parent</a:t>
            </a:r>
            <a:r>
              <a:rPr lang="en-AU" sz="1000" b="0" i="0" u="none" strike="noStrike" baseline="0">
                <a:solidFill>
                  <a:srgbClr val="413A4A"/>
                </a:solidFill>
                <a:latin typeface="Calibri" panose="020F0502020204030204" pitchFamily="34" charset="0"/>
              </a:rPr>
              <a:t>), a company incorporated in Singapore. </a:t>
            </a:r>
          </a:p>
        </xdr:txBody>
      </xdr:sp>
      <xdr:sp macro="" textlink="">
        <xdr:nvSpPr>
          <xdr:cNvPr id="9963" name="GS4" descr="AusHoldCo, in turn, holds controlling interest in the following 5 entities: &#10;(all 5 are fully consolidated for financial reporting purposes in AusHoldCo's financial statements)&#10;Aus Sub Co1 Pty Ltd (AusSubCo 1) - Australian company, wholly-owned&#10;Aus Sub Co 2 Pty Ltd (AusSubCo 2) - Australian company, wholly-owned through AusSubCo1 &#10;Aus Unit Trust (AusTrust) - Australian unit trust, 100% of units held&#10;NZ Sub Co Ltd (NZSubCo) – company incorporated in New Zealand, wholly-owned&#10;USA Sub Co Ltd (USASubCo) - company incorporated in USA, wholly-owned&#10;">
            <a:extLst>
              <a:ext uri="{FF2B5EF4-FFF2-40B4-BE49-F238E27FC236}">
                <a16:creationId xmlns:a16="http://schemas.microsoft.com/office/drawing/2014/main" id="{00000000-0008-0000-0200-0000EB260000}"/>
              </a:ext>
            </a:extLst>
          </xdr:cNvPr>
          <xdr:cNvSpPr>
            <a:spLocks noChangeAspect="1"/>
          </xdr:cNvSpPr>
        </xdr:nvSpPr>
        <xdr:spPr>
          <a:xfrm>
            <a:off x="569527" y="5714452"/>
            <a:ext cx="4883149" cy="2028115"/>
          </a:xfrm>
          <a:prstGeom prst="rect">
            <a:avLst/>
          </a:prstGeom>
          <a:solidFill>
            <a:srgbClr val="EFDCFF">
              <a:alpha val="89804"/>
            </a:srgbClr>
          </a:solidFill>
          <a:ln w="34925" cap="rnd">
            <a:solidFill>
              <a:srgbClr val="EFDCFF">
                <a:alpha val="90000"/>
              </a:srgbClr>
            </a:solidFill>
            <a:round/>
          </a:ln>
        </xdr:spPr>
        <xdr:style>
          <a:lnRef idx="2">
            <a:schemeClr val="accent1">
              <a:shade val="15000"/>
            </a:schemeClr>
          </a:lnRef>
          <a:fillRef idx="1">
            <a:schemeClr val="accent1"/>
          </a:fillRef>
          <a:effectRef idx="0">
            <a:schemeClr val="accent1"/>
          </a:effectRef>
          <a:fontRef idx="minor">
            <a:schemeClr val="lt1"/>
          </a:fontRef>
        </xdr:style>
        <xdr:txBody>
          <a:bodyPr wrap="square" lIns="36000" tIns="72000" rIns="0" bIns="72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marR="36850" indent="-144000" algn="l" rtl="0">
              <a:spcBef>
                <a:spcPts val="300"/>
              </a:spcBef>
              <a:spcAft>
                <a:spcPts val="300"/>
              </a:spcAft>
              <a:buSzPct val="100000"/>
              <a:buFont typeface="Arial" panose="020B0604020202020204" pitchFamily="34" charset="0"/>
              <a:buChar char="•"/>
            </a:pPr>
            <a:r>
              <a:rPr lang="en-AU" sz="1000" b="0" i="0" u="none" strike="noStrike" baseline="0">
                <a:solidFill>
                  <a:srgbClr val="413A4A"/>
                </a:solidFill>
                <a:latin typeface="Calibri" panose="020F0502020204030204" pitchFamily="34" charset="0"/>
              </a:rPr>
              <a:t>AusHoldCo, in turn, holds controlling interest in the following 5 entities: </a:t>
            </a:r>
            <a:br>
              <a:rPr lang="en-AU" sz="1000" b="0" i="0" u="none" strike="noStrike" baseline="0">
                <a:solidFill>
                  <a:srgbClr val="413A4A"/>
                </a:solidFill>
                <a:latin typeface="Calibri" panose="020F0502020204030204" pitchFamily="34" charset="0"/>
              </a:rPr>
            </a:br>
            <a:r>
              <a:rPr lang="en-AU" sz="1000" b="0" i="1" u="none" strike="noStrike" baseline="0">
                <a:solidFill>
                  <a:srgbClr val="413A4A"/>
                </a:solidFill>
                <a:latin typeface="Calibri" panose="020F0502020204030204" pitchFamily="34" charset="0"/>
              </a:rPr>
              <a:t>(all 5 are fully consolidated for financial reporting purposes in AusHoldCo's financial statements)</a:t>
            </a:r>
            <a:endParaRPr lang="en-AU" sz="1000" b="0" i="0" u="none" strike="noStrike" baseline="0">
              <a:solidFill>
                <a:srgbClr val="413A4A"/>
              </a:solidFill>
              <a:latin typeface="Calibri" panose="020F0502020204030204" pitchFamily="34" charset="0"/>
            </a:endParaRPr>
          </a:p>
          <a:p>
            <a:pPr marL="288000" marR="36850" lvl="2" indent="-144000">
              <a:spcBef>
                <a:spcPts val="300"/>
              </a:spcBef>
              <a:spcAft>
                <a:spcPts val="300"/>
              </a:spcAft>
              <a:buSzPct val="100000"/>
              <a:buFont typeface="Courier New" panose="02070309020205020404" pitchFamily="49" charset="0"/>
              <a:buChar char="o"/>
            </a:pPr>
            <a:r>
              <a:rPr lang="en-AU" sz="1000" b="0" i="0" u="none" strike="noStrike" baseline="0">
                <a:solidFill>
                  <a:srgbClr val="413A4A"/>
                </a:solidFill>
                <a:latin typeface="Calibri" panose="020F0502020204030204" pitchFamily="34" charset="0"/>
              </a:rPr>
              <a:t>Aus Sub Co1 Pty Ltd (</a:t>
            </a:r>
            <a:r>
              <a:rPr lang="en-AU" sz="1000" b="1" i="0" u="none" strike="noStrike" baseline="0">
                <a:solidFill>
                  <a:srgbClr val="413A4A"/>
                </a:solidFill>
                <a:latin typeface="Calibri" panose="020F0502020204030204" pitchFamily="34" charset="0"/>
              </a:rPr>
              <a:t>AusSubCo 1</a:t>
            </a:r>
            <a:r>
              <a:rPr lang="en-AU" sz="1000" b="0" i="0" u="none" strike="noStrike" baseline="0">
                <a:solidFill>
                  <a:srgbClr val="413A4A"/>
                </a:solidFill>
                <a:latin typeface="Calibri" panose="020F0502020204030204" pitchFamily="34" charset="0"/>
              </a:rPr>
              <a:t>) - Australian company, wholly-owned</a:t>
            </a:r>
          </a:p>
          <a:p>
            <a:pPr marL="288000" marR="36850" lvl="2" indent="-144000">
              <a:spcBef>
                <a:spcPts val="300"/>
              </a:spcBef>
              <a:spcAft>
                <a:spcPts val="300"/>
              </a:spcAft>
              <a:buSzPct val="100000"/>
              <a:buFont typeface="Courier New" panose="02070309020205020404" pitchFamily="49" charset="0"/>
              <a:buChar char="o"/>
            </a:pPr>
            <a:r>
              <a:rPr lang="en-AU" sz="1000" b="0" i="0" u="none" strike="noStrike" baseline="0">
                <a:solidFill>
                  <a:srgbClr val="413A4A"/>
                </a:solidFill>
                <a:latin typeface="Calibri" panose="020F0502020204030204" pitchFamily="34" charset="0"/>
              </a:rPr>
              <a:t>Aus Sub Co 2 Pty Ltd (</a:t>
            </a:r>
            <a:r>
              <a:rPr lang="en-AU" sz="1000" b="1" i="0" u="none" strike="noStrike" baseline="0">
                <a:solidFill>
                  <a:srgbClr val="413A4A"/>
                </a:solidFill>
                <a:latin typeface="Calibri" panose="020F0502020204030204" pitchFamily="34" charset="0"/>
              </a:rPr>
              <a:t>AusSubCo 2</a:t>
            </a:r>
            <a:r>
              <a:rPr lang="en-AU" sz="1000" b="0" i="0" u="none" strike="noStrike" baseline="0">
                <a:solidFill>
                  <a:srgbClr val="413A4A"/>
                </a:solidFill>
                <a:latin typeface="Calibri" panose="020F0502020204030204" pitchFamily="34" charset="0"/>
              </a:rPr>
              <a:t>) - Australian company, wholly-owned through AusSubCo1 </a:t>
            </a:r>
          </a:p>
          <a:p>
            <a:pPr marL="288000" marR="36850" lvl="2" indent="-144000">
              <a:spcBef>
                <a:spcPts val="300"/>
              </a:spcBef>
              <a:spcAft>
                <a:spcPts val="300"/>
              </a:spcAft>
              <a:buSzPct val="100000"/>
              <a:buFont typeface="Courier New" panose="02070309020205020404" pitchFamily="49" charset="0"/>
              <a:buChar char="o"/>
            </a:pPr>
            <a:r>
              <a:rPr lang="en-AU" sz="1000" b="0" i="0" u="none" strike="noStrike" baseline="0">
                <a:solidFill>
                  <a:srgbClr val="413A4A"/>
                </a:solidFill>
                <a:latin typeface="Calibri" panose="020F0502020204030204" pitchFamily="34" charset="0"/>
              </a:rPr>
              <a:t>Aus Unit Trust (</a:t>
            </a:r>
            <a:r>
              <a:rPr lang="en-AU" sz="1000" b="1" i="0" u="none" strike="noStrike" baseline="0">
                <a:solidFill>
                  <a:srgbClr val="413A4A"/>
                </a:solidFill>
                <a:latin typeface="Calibri" panose="020F0502020204030204" pitchFamily="34" charset="0"/>
              </a:rPr>
              <a:t>AusTrust</a:t>
            </a:r>
            <a:r>
              <a:rPr lang="en-AU" sz="1000" b="0" i="0" u="none" strike="noStrike" baseline="0">
                <a:solidFill>
                  <a:srgbClr val="413A4A"/>
                </a:solidFill>
                <a:latin typeface="Calibri" panose="020F0502020204030204" pitchFamily="34" charset="0"/>
              </a:rPr>
              <a:t>) - Australian unit trust, 100% of units held</a:t>
            </a:r>
          </a:p>
          <a:p>
            <a:pPr marL="288000" marR="36850" lvl="2" indent="-144000">
              <a:spcBef>
                <a:spcPts val="300"/>
              </a:spcBef>
              <a:spcAft>
                <a:spcPts val="300"/>
              </a:spcAft>
              <a:buSzPct val="100000"/>
              <a:buFont typeface="Courier New" panose="02070309020205020404" pitchFamily="49" charset="0"/>
              <a:buChar char="o"/>
            </a:pPr>
            <a:r>
              <a:rPr lang="en-AU" sz="1000" b="0" i="0" u="none" strike="noStrike" baseline="0">
                <a:solidFill>
                  <a:srgbClr val="413A4A"/>
                </a:solidFill>
                <a:latin typeface="Calibri" panose="020F0502020204030204" pitchFamily="34" charset="0"/>
              </a:rPr>
              <a:t>NZ Sub Co Ltd (</a:t>
            </a:r>
            <a:r>
              <a:rPr lang="en-AU" sz="1000" b="1" i="0" u="none" strike="noStrike" baseline="0">
                <a:solidFill>
                  <a:srgbClr val="413A4A"/>
                </a:solidFill>
                <a:latin typeface="Calibri" panose="020F0502020204030204" pitchFamily="34" charset="0"/>
              </a:rPr>
              <a:t>NZSubCo</a:t>
            </a:r>
            <a:r>
              <a:rPr lang="en-AU" sz="1000" b="0" i="0" u="none" strike="noStrike" baseline="0">
                <a:solidFill>
                  <a:srgbClr val="413A4A"/>
                </a:solidFill>
                <a:latin typeface="Calibri" panose="020F0502020204030204" pitchFamily="34" charset="0"/>
              </a:rPr>
              <a:t>) – company incorporated in New Zealand, wholly-owned</a:t>
            </a:r>
          </a:p>
          <a:p>
            <a:pPr marL="288000" marR="36850" lvl="2" indent="-144000">
              <a:spcBef>
                <a:spcPts val="300"/>
              </a:spcBef>
              <a:spcAft>
                <a:spcPts val="300"/>
              </a:spcAft>
              <a:buSzPct val="100000"/>
              <a:buFont typeface="Courier New" panose="02070309020205020404" pitchFamily="49" charset="0"/>
              <a:buChar char="o"/>
            </a:pPr>
            <a:r>
              <a:rPr lang="en-AU" sz="1000" b="0" i="0" u="none" strike="noStrike" baseline="0">
                <a:solidFill>
                  <a:srgbClr val="413A4A"/>
                </a:solidFill>
                <a:latin typeface="Calibri" panose="020F0502020204030204" pitchFamily="34" charset="0"/>
              </a:rPr>
              <a:t>USA Sub Co Ltd (</a:t>
            </a:r>
            <a:r>
              <a:rPr lang="en-AU" sz="1000" b="1" i="0" u="none" strike="noStrike" baseline="0">
                <a:solidFill>
                  <a:srgbClr val="413A4A"/>
                </a:solidFill>
                <a:latin typeface="Calibri" panose="020F0502020204030204" pitchFamily="34" charset="0"/>
              </a:rPr>
              <a:t>USASubCo</a:t>
            </a:r>
            <a:r>
              <a:rPr lang="en-AU" sz="1000" b="0" i="0" u="none" strike="noStrike" baseline="0">
                <a:solidFill>
                  <a:srgbClr val="413A4A"/>
                </a:solidFill>
                <a:latin typeface="Calibri" panose="020F0502020204030204" pitchFamily="34" charset="0"/>
              </a:rPr>
              <a:t>) - company incorporated in USA, wholly-owned</a:t>
            </a:r>
            <a:endParaRPr lang="en-AU" sz="1000">
              <a:solidFill>
                <a:schemeClr val="tx1"/>
              </a:solidFill>
            </a:endParaRPr>
          </a:p>
        </xdr:txBody>
      </xdr:sp>
      <xdr:sp macro="" textlink="">
        <xdr:nvSpPr>
          <xdr:cNvPr id="9964" name="GS1b" descr="The WE Group comprises 9 entities in total, with the group structure as follows: &#10;">
            <a:extLst>
              <a:ext uri="{FF2B5EF4-FFF2-40B4-BE49-F238E27FC236}">
                <a16:creationId xmlns:a16="http://schemas.microsoft.com/office/drawing/2014/main" id="{00000000-0008-0000-0200-0000EC260000}"/>
              </a:ext>
            </a:extLst>
          </xdr:cNvPr>
          <xdr:cNvSpPr>
            <a:spLocks noChangeAspect="1"/>
          </xdr:cNvSpPr>
        </xdr:nvSpPr>
        <xdr:spPr>
          <a:xfrm>
            <a:off x="569527" y="3908697"/>
            <a:ext cx="4883148" cy="299295"/>
          </a:xfrm>
          <a:prstGeom prst="rect">
            <a:avLst/>
          </a:prstGeom>
          <a:solidFill>
            <a:srgbClr val="EFDCFF">
              <a:alpha val="89804"/>
            </a:srgbClr>
          </a:solidFill>
          <a:ln w="34925" cap="rnd">
            <a:solidFill>
              <a:srgbClr val="EFDCFF">
                <a:alpha val="90000"/>
              </a:srgbClr>
            </a:solidFill>
            <a:round/>
          </a:ln>
        </xdr:spPr>
        <xdr:style>
          <a:lnRef idx="2">
            <a:schemeClr val="accent1">
              <a:shade val="15000"/>
            </a:schemeClr>
          </a:lnRef>
          <a:fillRef idx="1">
            <a:schemeClr val="accent1"/>
          </a:fillRef>
          <a:effectRef idx="0">
            <a:schemeClr val="accent1"/>
          </a:effectRef>
          <a:fontRef idx="minor">
            <a:schemeClr val="lt1"/>
          </a:fontRef>
        </xdr:style>
        <xdr:txBody>
          <a:bodyPr wrap="square" lIns="36000" tIns="72000" rIns="0" bIns="72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marR="0" indent="-144000" algn="l" rtl="0">
              <a:spcBef>
                <a:spcPts val="300"/>
              </a:spcBef>
              <a:spcAft>
                <a:spcPts val="300"/>
              </a:spcAft>
              <a:buSzPct val="100000"/>
              <a:buFont typeface="Arial" panose="020B0604020202020204" pitchFamily="34" charset="0"/>
              <a:buChar char="•"/>
            </a:pPr>
            <a:r>
              <a:rPr lang="en-AU" sz="1000" b="0" i="0" u="none" strike="noStrike" baseline="0">
                <a:solidFill>
                  <a:srgbClr val="413A4A"/>
                </a:solidFill>
                <a:latin typeface="Calibri" panose="020F0502020204030204" pitchFamily="34" charset="0"/>
              </a:rPr>
              <a:t>The WE Group comprises 9 entities in total, with the group structure as follows: </a:t>
            </a:r>
          </a:p>
        </xdr:txBody>
      </xdr:sp>
    </xdr:grpSp>
    <xdr:clientData/>
  </xdr:twoCellAnchor>
  <xdr:twoCellAnchor editAs="absolute">
    <xdr:from>
      <xdr:col>0</xdr:col>
      <xdr:colOff>0</xdr:colOff>
      <xdr:row>0</xdr:row>
      <xdr:rowOff>0</xdr:rowOff>
    </xdr:from>
    <xdr:to>
      <xdr:col>3</xdr:col>
      <xdr:colOff>400655</xdr:colOff>
      <xdr:row>13</xdr:row>
      <xdr:rowOff>85875</xdr:rowOff>
    </xdr:to>
    <xdr:pic>
      <xdr:nvPicPr>
        <xdr:cNvPr id="33" name="Picture 1">
          <a:extLst>
            <a:ext uri="{FF2B5EF4-FFF2-40B4-BE49-F238E27FC236}">
              <a16:creationId xmlns:a16="http://schemas.microsoft.com/office/drawing/2014/main" id="{00000000-0008-0000-0200-00002100000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flipH="1">
          <a:off x="0" y="0"/>
          <a:ext cx="1810355" cy="3067200"/>
        </a:xfrm>
        <a:prstGeom prst="rect">
          <a:avLst/>
        </a:prstGeom>
      </xdr:spPr>
    </xdr:pic>
    <xdr:clientData/>
  </xdr:twoCellAnchor>
  <xdr:twoCellAnchor editAs="absolute">
    <xdr:from>
      <xdr:col>0</xdr:col>
      <xdr:colOff>-1</xdr:colOff>
      <xdr:row>0</xdr:row>
      <xdr:rowOff>-1</xdr:rowOff>
    </xdr:from>
    <xdr:to>
      <xdr:col>0</xdr:col>
      <xdr:colOff>-1</xdr:colOff>
      <xdr:row>0</xdr:row>
      <xdr:rowOff>-1</xdr:rowOff>
    </xdr:to>
    <xdr:sp macro="" textlink="">
      <xdr:nvSpPr>
        <xdr:cNvPr id="6837" name="Step 1 base">
          <a:extLst>
            <a:ext uri="{FF2B5EF4-FFF2-40B4-BE49-F238E27FC236}">
              <a16:creationId xmlns:a16="http://schemas.microsoft.com/office/drawing/2014/main" id="{00000000-0008-0000-0200-0000B51A0000}"/>
            </a:ext>
          </a:extLst>
        </xdr:cNvPr>
        <xdr:cNvSpPr>
          <a:spLocks noChangeAspect="1"/>
        </xdr:cNvSpPr>
      </xdr:nvSpPr>
      <xdr:spPr>
        <a:xfrm>
          <a:off x="1156975" y="480417"/>
          <a:ext cx="5076000" cy="1691283"/>
        </a:xfrm>
        <a:prstGeom prst="roundRect">
          <a:avLst>
            <a:gd name="adj" fmla="val 13707"/>
          </a:avLst>
        </a:prstGeom>
        <a:solidFill>
          <a:srgbClr val="CDE0E0">
            <a:alpha val="69804"/>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18000" rIns="54000" bIns="18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marR="0" indent="-144000" algn="l" rtl="0">
            <a:spcBef>
              <a:spcPts val="300"/>
            </a:spcBef>
            <a:spcAft>
              <a:spcPts val="300"/>
            </a:spcAft>
            <a:buFont typeface="Arial" panose="020B0604020202020204" pitchFamily="34" charset="0"/>
            <a:buChar char="•"/>
          </a:pPr>
          <a:r>
            <a:rPr lang="en-AU" sz="1000" b="0" i="0" u="none" strike="noStrike" kern="100" baseline="0">
              <a:solidFill>
                <a:schemeClr val="tx2"/>
              </a:solidFill>
              <a:latin typeface="Calibri" panose="020F0502020204030204" pitchFamily="34" charset="0"/>
            </a:rPr>
            <a:t>The fictional corporate group that has been created for this Worked Example is called the WE Group.</a:t>
          </a:r>
        </a:p>
        <a:p>
          <a:pPr marL="144000" marR="0" indent="-144000" algn="l" rtl="0">
            <a:spcBef>
              <a:spcPts val="300"/>
            </a:spcBef>
            <a:spcAft>
              <a:spcPts val="300"/>
            </a:spcAft>
            <a:buFont typeface="Arial" panose="020B0604020202020204" pitchFamily="34" charset="0"/>
            <a:buChar char="•"/>
          </a:pPr>
          <a:r>
            <a:rPr lang="en-AU" sz="1000" b="0" i="0" u="none" strike="noStrike" kern="100" baseline="0">
              <a:solidFill>
                <a:schemeClr val="tx2"/>
              </a:solidFill>
              <a:latin typeface="Calibri" panose="020F0502020204030204" pitchFamily="34" charset="0"/>
              <a:ea typeface="+mn-ea"/>
              <a:cs typeface="+mn-cs"/>
            </a:rPr>
            <a:t>The WE Group operates globally, with a presence in Australia and multiple other countries</a:t>
          </a:r>
        </a:p>
        <a:p>
          <a:pPr marL="144000" marR="0" indent="-144000" algn="l" rtl="0">
            <a:spcBef>
              <a:spcPts val="300"/>
            </a:spcBef>
            <a:spcAft>
              <a:spcPts val="300"/>
            </a:spcAft>
            <a:buFont typeface="Arial" panose="020B0604020202020204" pitchFamily="34" charset="0"/>
            <a:buChar char="•"/>
          </a:pPr>
          <a:r>
            <a:rPr lang="en-AU" sz="1000" b="0" i="0" u="none" strike="noStrike" kern="100" baseline="0">
              <a:solidFill>
                <a:schemeClr val="tx2"/>
              </a:solidFill>
              <a:latin typeface="Calibri" panose="020F0502020204030204" pitchFamily="34" charset="0"/>
            </a:rPr>
            <a:t>All entities in the WE Group use a standard 12-month financial year ended on 31 December (i.e. meaning ‘reporting periods’ for payment times reporting purposes would be 1 January – 30 June and 1 July – 31 December). </a:t>
          </a:r>
          <a:r>
            <a:rPr lang="en-AU" sz="1000" b="0" i="0" u="none" strike="noStrike" kern="100" baseline="0">
              <a:solidFill>
                <a:schemeClr val="tx2"/>
              </a:solidFill>
              <a:latin typeface="Calibri" panose="020F0502020204030204" pitchFamily="34" charset="0"/>
              <a:ea typeface="+mn-ea"/>
              <a:cs typeface="+mn-cs"/>
            </a:rPr>
            <a:t>See paragraphs 77-79, Example 17 and Example 18 of the Guidance materials for more information.</a:t>
          </a:r>
        </a:p>
        <a:p>
          <a:pPr marL="144000" marR="0" indent="-144000" algn="l" rtl="0">
            <a:spcBef>
              <a:spcPts val="300"/>
            </a:spcBef>
            <a:spcAft>
              <a:spcPts val="300"/>
            </a:spcAft>
            <a:buFont typeface="Arial" panose="020B0604020202020204" pitchFamily="34" charset="0"/>
            <a:buChar char="•"/>
          </a:pPr>
          <a:r>
            <a:rPr lang="en-AU" sz="1000" b="0" i="0" u="none" strike="noStrike" kern="100" baseline="0">
              <a:solidFill>
                <a:schemeClr val="tx2"/>
              </a:solidFill>
              <a:latin typeface="Calibri" panose="020F0502020204030204" pitchFamily="34" charset="0"/>
            </a:rPr>
            <a:t>The payment times report being prepared is </a:t>
          </a:r>
          <a:r>
            <a:rPr lang="en-AU" sz="1000" b="0" i="0" u="sng" strike="noStrike" kern="100" baseline="0">
              <a:solidFill>
                <a:schemeClr val="tx2"/>
              </a:solidFill>
              <a:latin typeface="Calibri" panose="020F0502020204030204" pitchFamily="34" charset="0"/>
            </a:rPr>
            <a:t>for the reporting period of 1 July 2024 – 31 December 2024 (</a:t>
          </a:r>
          <a:r>
            <a:rPr lang="en-AU" sz="1000" b="1" i="0" u="sng" strike="noStrike" kern="100" baseline="0">
              <a:solidFill>
                <a:schemeClr val="tx2"/>
              </a:solidFill>
              <a:latin typeface="Calibri" panose="020F0502020204030204" pitchFamily="34" charset="0"/>
            </a:rPr>
            <a:t>Relevant Reporting Period</a:t>
          </a:r>
          <a:r>
            <a:rPr lang="en-AU" sz="1000" b="0" i="0" u="sng" strike="noStrike" kern="100" baseline="0">
              <a:solidFill>
                <a:schemeClr val="tx2"/>
              </a:solidFill>
              <a:latin typeface="Calibri" panose="020F0502020204030204" pitchFamily="34" charset="0"/>
            </a:rPr>
            <a:t>).</a:t>
          </a:r>
          <a:endParaRPr lang="en-AU" sz="1000" b="0" i="0" u="none" strike="noStrike" kern="100" baseline="0">
            <a:solidFill>
              <a:schemeClr val="tx2"/>
            </a:solidFill>
            <a:latin typeface="Calibri" panose="020F0502020204030204" pitchFamily="34" charset="0"/>
          </a:endParaRPr>
        </a:p>
      </xdr:txBody>
    </xdr:sp>
    <xdr:clientData/>
  </xdr:twoCellAnchor>
  <xdr:twoCellAnchor editAs="absolute">
    <xdr:from>
      <xdr:col>0</xdr:col>
      <xdr:colOff>-1</xdr:colOff>
      <xdr:row>0</xdr:row>
      <xdr:rowOff>-1</xdr:rowOff>
    </xdr:from>
    <xdr:to>
      <xdr:col>0</xdr:col>
      <xdr:colOff>-1</xdr:colOff>
      <xdr:row>0</xdr:row>
      <xdr:rowOff>-1</xdr:rowOff>
    </xdr:to>
    <xdr:sp macro="" textlink="">
      <xdr:nvSpPr>
        <xdr:cNvPr id="6838" name="Step 1 base">
          <a:extLst>
            <a:ext uri="{FF2B5EF4-FFF2-40B4-BE49-F238E27FC236}">
              <a16:creationId xmlns:a16="http://schemas.microsoft.com/office/drawing/2014/main" id="{00000000-0008-0000-0200-0000B61A0000}"/>
            </a:ext>
          </a:extLst>
        </xdr:cNvPr>
        <xdr:cNvSpPr>
          <a:spLocks noChangeAspect="1"/>
        </xdr:cNvSpPr>
      </xdr:nvSpPr>
      <xdr:spPr>
        <a:xfrm>
          <a:off x="1156975" y="480417"/>
          <a:ext cx="5076000" cy="1691283"/>
        </a:xfrm>
        <a:prstGeom prst="roundRect">
          <a:avLst>
            <a:gd name="adj" fmla="val 13707"/>
          </a:avLst>
        </a:prstGeom>
        <a:solidFill>
          <a:srgbClr val="CDE0E0">
            <a:alpha val="69804"/>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18000" rIns="54000" bIns="18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marR="0" indent="-144000" algn="l" rtl="0">
            <a:spcBef>
              <a:spcPts val="300"/>
            </a:spcBef>
            <a:spcAft>
              <a:spcPts val="300"/>
            </a:spcAft>
            <a:buFont typeface="Arial" panose="020B0604020202020204" pitchFamily="34" charset="0"/>
            <a:buChar char="•"/>
          </a:pPr>
          <a:r>
            <a:rPr lang="en-AU" sz="1000" b="0" i="0" u="none" strike="noStrike" kern="100" baseline="0">
              <a:solidFill>
                <a:schemeClr val="tx2"/>
              </a:solidFill>
              <a:latin typeface="Calibri" panose="020F0502020204030204" pitchFamily="34" charset="0"/>
            </a:rPr>
            <a:t>The fictional corporate group that has been created for this Worked Example is called the WE Group.</a:t>
          </a:r>
        </a:p>
        <a:p>
          <a:pPr marL="144000" marR="0" indent="-144000" algn="l" rtl="0">
            <a:spcBef>
              <a:spcPts val="300"/>
            </a:spcBef>
            <a:spcAft>
              <a:spcPts val="300"/>
            </a:spcAft>
            <a:buFont typeface="Arial" panose="020B0604020202020204" pitchFamily="34" charset="0"/>
            <a:buChar char="•"/>
          </a:pPr>
          <a:r>
            <a:rPr lang="en-AU" sz="1000" b="0" i="0" u="none" strike="noStrike" kern="100" baseline="0">
              <a:solidFill>
                <a:schemeClr val="tx2"/>
              </a:solidFill>
              <a:latin typeface="Calibri" panose="020F0502020204030204" pitchFamily="34" charset="0"/>
              <a:ea typeface="+mn-ea"/>
              <a:cs typeface="+mn-cs"/>
            </a:rPr>
            <a:t>The WE Group operates globally, with a presence in Australia and multiple other countries</a:t>
          </a:r>
        </a:p>
        <a:p>
          <a:pPr marL="144000" marR="0" indent="-144000" algn="l" rtl="0">
            <a:spcBef>
              <a:spcPts val="300"/>
            </a:spcBef>
            <a:spcAft>
              <a:spcPts val="300"/>
            </a:spcAft>
            <a:buFont typeface="Arial" panose="020B0604020202020204" pitchFamily="34" charset="0"/>
            <a:buChar char="•"/>
          </a:pPr>
          <a:r>
            <a:rPr lang="en-AU" sz="1000" b="0" i="0" u="none" strike="noStrike" kern="100" baseline="0">
              <a:solidFill>
                <a:schemeClr val="tx2"/>
              </a:solidFill>
              <a:latin typeface="Calibri" panose="020F0502020204030204" pitchFamily="34" charset="0"/>
            </a:rPr>
            <a:t>All entities in the WE Group use a standard 12-month financial year ended on 31 December (i.e. meaning ‘reporting periods’ for payment times reporting purposes would be 1 January – 30 June and 1 July – 31 December). </a:t>
          </a:r>
          <a:r>
            <a:rPr lang="en-AU" sz="1000" b="0" i="0" u="none" strike="noStrike" kern="100" baseline="0">
              <a:solidFill>
                <a:schemeClr val="tx2"/>
              </a:solidFill>
              <a:latin typeface="Calibri" panose="020F0502020204030204" pitchFamily="34" charset="0"/>
              <a:ea typeface="+mn-ea"/>
              <a:cs typeface="+mn-cs"/>
            </a:rPr>
            <a:t>See paragraphs 77-79, Example 17 and Example 18 of the Guidance materials for more information).</a:t>
          </a:r>
        </a:p>
        <a:p>
          <a:pPr marL="144000" marR="0" indent="-144000" algn="l" rtl="0">
            <a:spcBef>
              <a:spcPts val="300"/>
            </a:spcBef>
            <a:spcAft>
              <a:spcPts val="300"/>
            </a:spcAft>
            <a:buFont typeface="Arial" panose="020B0604020202020204" pitchFamily="34" charset="0"/>
            <a:buChar char="•"/>
          </a:pPr>
          <a:r>
            <a:rPr lang="en-AU" sz="1000" b="0" i="0" u="none" strike="noStrike" kern="100" baseline="0">
              <a:solidFill>
                <a:schemeClr val="tx2"/>
              </a:solidFill>
              <a:latin typeface="Calibri" panose="020F0502020204030204" pitchFamily="34" charset="0"/>
            </a:rPr>
            <a:t>The payment times report being prepared is </a:t>
          </a:r>
          <a:r>
            <a:rPr lang="en-AU" sz="1000" b="0" i="0" u="sng" strike="noStrike" kern="100" baseline="0">
              <a:solidFill>
                <a:schemeClr val="tx2"/>
              </a:solidFill>
              <a:latin typeface="Calibri" panose="020F0502020204030204" pitchFamily="34" charset="0"/>
            </a:rPr>
            <a:t>for the reporting period of 1 July 2024 – 31 December 2024 (</a:t>
          </a:r>
          <a:r>
            <a:rPr lang="en-AU" sz="1000" b="1" i="0" u="sng" strike="noStrike" kern="100" baseline="0">
              <a:solidFill>
                <a:schemeClr val="tx2"/>
              </a:solidFill>
              <a:latin typeface="Calibri" panose="020F0502020204030204" pitchFamily="34" charset="0"/>
            </a:rPr>
            <a:t>Relevant Reporting Period</a:t>
          </a:r>
          <a:r>
            <a:rPr lang="en-AU" sz="1000" b="0" i="0" u="sng" strike="noStrike" kern="100" baseline="0">
              <a:solidFill>
                <a:schemeClr val="tx2"/>
              </a:solidFill>
              <a:latin typeface="Calibri" panose="020F0502020204030204" pitchFamily="34" charset="0"/>
            </a:rPr>
            <a:t>).</a:t>
          </a:r>
          <a:endParaRPr lang="en-AU" sz="1000" b="0" i="0" u="none" strike="noStrike" kern="100" baseline="0">
            <a:solidFill>
              <a:schemeClr val="tx2"/>
            </a:solidFill>
            <a:latin typeface="Calibri" panose="020F0502020204030204" pitchFamily="34" charset="0"/>
          </a:endParaRPr>
        </a:p>
      </xdr:txBody>
    </xdr:sp>
    <xdr:clientData/>
  </xdr:twoCellAnchor>
  <xdr:twoCellAnchor>
    <xdr:from>
      <xdr:col>1</xdr:col>
      <xdr:colOff>0</xdr:colOff>
      <xdr:row>24</xdr:row>
      <xdr:rowOff>90489</xdr:rowOff>
    </xdr:from>
    <xdr:to>
      <xdr:col>23</xdr:col>
      <xdr:colOff>0</xdr:colOff>
      <xdr:row>25</xdr:row>
      <xdr:rowOff>414338</xdr:rowOff>
    </xdr:to>
    <xdr:sp macro="" textlink="">
      <xdr:nvSpPr>
        <xdr:cNvPr id="53" name="SGP Parent" descr="SGP Parent">
          <a:extLst>
            <a:ext uri="{FF2B5EF4-FFF2-40B4-BE49-F238E27FC236}">
              <a16:creationId xmlns:a16="http://schemas.microsoft.com/office/drawing/2014/main" id="{00000000-0008-0000-0200-000035000000}"/>
            </a:ext>
          </a:extLst>
        </xdr:cNvPr>
        <xdr:cNvSpPr/>
      </xdr:nvSpPr>
      <xdr:spPr>
        <a:xfrm>
          <a:off x="190500" y="5167314"/>
          <a:ext cx="14277975" cy="419099"/>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0" tIns="36000" rIns="72000" bIns="36000" rtlCol="0" anchor="t" anchorCtr="0"/>
        <a:lstStyle/>
        <a:p>
          <a:pPr algn="ctr"/>
          <a:r>
            <a:rPr lang="en-US" sz="1600" b="1"/>
            <a:t>SGP Parent</a:t>
          </a:r>
        </a:p>
      </xdr:txBody>
    </xdr:sp>
    <xdr:clientData/>
  </xdr:twoCellAnchor>
  <xdr:twoCellAnchor>
    <xdr:from>
      <xdr:col>0</xdr:col>
      <xdr:colOff>180975</xdr:colOff>
      <xdr:row>24</xdr:row>
      <xdr:rowOff>90489</xdr:rowOff>
    </xdr:from>
    <xdr:to>
      <xdr:col>4</xdr:col>
      <xdr:colOff>361950</xdr:colOff>
      <xdr:row>25</xdr:row>
      <xdr:rowOff>414338</xdr:rowOff>
    </xdr:to>
    <xdr:sp macro="" textlink="W26">
      <xdr:nvSpPr>
        <xdr:cNvPr id="6797" name="OBack">
          <a:extLst>
            <a:ext uri="{FF2B5EF4-FFF2-40B4-BE49-F238E27FC236}">
              <a16:creationId xmlns:a16="http://schemas.microsoft.com/office/drawing/2014/main" id="{00000000-0008-0000-0200-00008D1A0000}"/>
            </a:ext>
            <a:ext uri="{C183D7F6-B498-43B3-948B-1728B52AA6E4}">
              <adec:decorative xmlns:adec="http://schemas.microsoft.com/office/drawing/2017/decorative" val="1"/>
            </a:ext>
          </a:extLst>
        </xdr:cNvPr>
        <xdr:cNvSpPr/>
      </xdr:nvSpPr>
      <xdr:spPr>
        <a:xfrm>
          <a:off x="180975" y="5595939"/>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fld id="{8106F5A0-D43E-4833-A7C7-155851C3951B}" type="TxLink">
            <a:rPr lang="en-US" sz="1000" b="1" i="0" u="none" strike="noStrike">
              <a:solidFill>
                <a:schemeClr val="bg1"/>
              </a:solidFill>
              <a:latin typeface="Calibri"/>
              <a:ea typeface="Calibri"/>
              <a:cs typeface="Calibri"/>
            </a:rPr>
            <a:pPr algn="l"/>
            <a:t>← CLICK + 
TO EXPAND</a:t>
          </a:fld>
          <a:endParaRPr lang="en-AU" sz="1000" b="1" i="0">
            <a:solidFill>
              <a:schemeClr val="bg1"/>
            </a:solidFill>
          </a:endParaRPr>
        </a:p>
      </xdr:txBody>
    </xdr:sp>
    <xdr:clientData/>
  </xdr:twoCellAnchor>
  <xdr:twoCellAnchor>
    <xdr:from>
      <xdr:col>21</xdr:col>
      <xdr:colOff>180975</xdr:colOff>
      <xdr:row>43</xdr:row>
      <xdr:rowOff>90489</xdr:rowOff>
    </xdr:from>
    <xdr:to>
      <xdr:col>23</xdr:col>
      <xdr:colOff>0</xdr:colOff>
      <xdr:row>44</xdr:row>
      <xdr:rowOff>414338</xdr:rowOff>
    </xdr:to>
    <xdr:sp macro="" textlink="W26">
      <xdr:nvSpPr>
        <xdr:cNvPr id="7597" name="OBack">
          <a:extLst>
            <a:ext uri="{FF2B5EF4-FFF2-40B4-BE49-F238E27FC236}">
              <a16:creationId xmlns:a16="http://schemas.microsoft.com/office/drawing/2014/main" id="{00000000-0008-0000-0200-0000AD1D0000}"/>
            </a:ext>
          </a:extLst>
        </xdr:cNvPr>
        <xdr:cNvSpPr/>
      </xdr:nvSpPr>
      <xdr:spPr>
        <a:xfrm>
          <a:off x="12268200" y="5167314"/>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a:fld id="{8106F5A0-D43E-4833-A7C7-155851C3951B}" type="TxLink">
            <a:rPr lang="en-US" sz="1200" b="1" i="1" u="none" strike="noStrike">
              <a:solidFill>
                <a:schemeClr val="bg1"/>
              </a:solidFill>
              <a:latin typeface="Calibri"/>
              <a:ea typeface="Calibri"/>
              <a:cs typeface="Calibri"/>
            </a:rPr>
            <a:pPr algn="r"/>
            <a:t>← CLICK + 
TO EXPAND</a:t>
          </a:fld>
          <a:endParaRPr lang="en-AU" sz="1200" b="1" i="1">
            <a:solidFill>
              <a:schemeClr val="bg1"/>
            </a:solidFill>
          </a:endParaRPr>
        </a:p>
      </xdr:txBody>
    </xdr:sp>
    <xdr:clientData/>
  </xdr:twoCellAnchor>
  <xdr:twoCellAnchor>
    <xdr:from>
      <xdr:col>21</xdr:col>
      <xdr:colOff>180975</xdr:colOff>
      <xdr:row>63</xdr:row>
      <xdr:rowOff>90489</xdr:rowOff>
    </xdr:from>
    <xdr:to>
      <xdr:col>23</xdr:col>
      <xdr:colOff>0</xdr:colOff>
      <xdr:row>64</xdr:row>
      <xdr:rowOff>414338</xdr:rowOff>
    </xdr:to>
    <xdr:sp macro="" textlink="W26">
      <xdr:nvSpPr>
        <xdr:cNvPr id="7599" name="OBack">
          <a:extLst>
            <a:ext uri="{FF2B5EF4-FFF2-40B4-BE49-F238E27FC236}">
              <a16:creationId xmlns:a16="http://schemas.microsoft.com/office/drawing/2014/main" id="{00000000-0008-0000-0200-0000AF1D0000}"/>
            </a:ext>
          </a:extLst>
        </xdr:cNvPr>
        <xdr:cNvSpPr/>
      </xdr:nvSpPr>
      <xdr:spPr>
        <a:xfrm>
          <a:off x="12268200" y="5167314"/>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a:fld id="{8106F5A0-D43E-4833-A7C7-155851C3951B}" type="TxLink">
            <a:rPr lang="en-US" sz="1200" b="1" i="1" u="none" strike="noStrike">
              <a:solidFill>
                <a:schemeClr val="bg1"/>
              </a:solidFill>
              <a:latin typeface="Calibri"/>
              <a:ea typeface="Calibri"/>
              <a:cs typeface="Calibri"/>
            </a:rPr>
            <a:pPr algn="r"/>
            <a:t>← CLICK + 
TO EXPAND</a:t>
          </a:fld>
          <a:endParaRPr lang="en-AU" sz="1200" b="1" i="1">
            <a:solidFill>
              <a:schemeClr val="bg1"/>
            </a:solidFill>
          </a:endParaRPr>
        </a:p>
      </xdr:txBody>
    </xdr:sp>
    <xdr:clientData/>
  </xdr:twoCellAnchor>
  <xdr:twoCellAnchor>
    <xdr:from>
      <xdr:col>21</xdr:col>
      <xdr:colOff>180975</xdr:colOff>
      <xdr:row>80</xdr:row>
      <xdr:rowOff>90489</xdr:rowOff>
    </xdr:from>
    <xdr:to>
      <xdr:col>23</xdr:col>
      <xdr:colOff>0</xdr:colOff>
      <xdr:row>81</xdr:row>
      <xdr:rowOff>414338</xdr:rowOff>
    </xdr:to>
    <xdr:sp macro="" textlink="W26">
      <xdr:nvSpPr>
        <xdr:cNvPr id="7601" name="OBack">
          <a:extLst>
            <a:ext uri="{FF2B5EF4-FFF2-40B4-BE49-F238E27FC236}">
              <a16:creationId xmlns:a16="http://schemas.microsoft.com/office/drawing/2014/main" id="{00000000-0008-0000-0200-0000B11D0000}"/>
            </a:ext>
          </a:extLst>
        </xdr:cNvPr>
        <xdr:cNvSpPr/>
      </xdr:nvSpPr>
      <xdr:spPr>
        <a:xfrm>
          <a:off x="12268200" y="5167314"/>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a:fld id="{8106F5A0-D43E-4833-A7C7-155851C3951B}" type="TxLink">
            <a:rPr lang="en-US" sz="1200" b="1" i="1" u="none" strike="noStrike">
              <a:solidFill>
                <a:schemeClr val="bg1"/>
              </a:solidFill>
              <a:latin typeface="Calibri"/>
              <a:ea typeface="Calibri"/>
              <a:cs typeface="Calibri"/>
            </a:rPr>
            <a:pPr algn="r"/>
            <a:t>← CLICK + 
TO EXPAND</a:t>
          </a:fld>
          <a:endParaRPr lang="en-AU" sz="1200" b="1" i="1">
            <a:solidFill>
              <a:schemeClr val="bg1"/>
            </a:solidFill>
          </a:endParaRPr>
        </a:p>
      </xdr:txBody>
    </xdr:sp>
    <xdr:clientData/>
  </xdr:twoCellAnchor>
  <xdr:twoCellAnchor>
    <xdr:from>
      <xdr:col>21</xdr:col>
      <xdr:colOff>180975</xdr:colOff>
      <xdr:row>89</xdr:row>
      <xdr:rowOff>90489</xdr:rowOff>
    </xdr:from>
    <xdr:to>
      <xdr:col>23</xdr:col>
      <xdr:colOff>0</xdr:colOff>
      <xdr:row>90</xdr:row>
      <xdr:rowOff>414338</xdr:rowOff>
    </xdr:to>
    <xdr:sp macro="" textlink="W26">
      <xdr:nvSpPr>
        <xdr:cNvPr id="7603" name="OBack">
          <a:extLst>
            <a:ext uri="{FF2B5EF4-FFF2-40B4-BE49-F238E27FC236}">
              <a16:creationId xmlns:a16="http://schemas.microsoft.com/office/drawing/2014/main" id="{00000000-0008-0000-0200-0000B31D0000}"/>
            </a:ext>
          </a:extLst>
        </xdr:cNvPr>
        <xdr:cNvSpPr/>
      </xdr:nvSpPr>
      <xdr:spPr>
        <a:xfrm>
          <a:off x="12268200" y="5167314"/>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a:fld id="{8106F5A0-D43E-4833-A7C7-155851C3951B}" type="TxLink">
            <a:rPr lang="en-US" sz="1200" b="1" i="1" u="none" strike="noStrike">
              <a:solidFill>
                <a:schemeClr val="bg1"/>
              </a:solidFill>
              <a:latin typeface="Calibri"/>
              <a:ea typeface="Calibri"/>
              <a:cs typeface="Calibri"/>
            </a:rPr>
            <a:pPr algn="r"/>
            <a:t>← CLICK + 
TO EXPAND</a:t>
          </a:fld>
          <a:endParaRPr lang="en-AU" sz="1200" b="1" i="1">
            <a:solidFill>
              <a:schemeClr val="bg1"/>
            </a:solidFill>
          </a:endParaRPr>
        </a:p>
      </xdr:txBody>
    </xdr:sp>
    <xdr:clientData/>
  </xdr:twoCellAnchor>
  <xdr:twoCellAnchor>
    <xdr:from>
      <xdr:col>21</xdr:col>
      <xdr:colOff>180975</xdr:colOff>
      <xdr:row>106</xdr:row>
      <xdr:rowOff>90489</xdr:rowOff>
    </xdr:from>
    <xdr:to>
      <xdr:col>23</xdr:col>
      <xdr:colOff>0</xdr:colOff>
      <xdr:row>107</xdr:row>
      <xdr:rowOff>414338</xdr:rowOff>
    </xdr:to>
    <xdr:sp macro="" textlink="W26">
      <xdr:nvSpPr>
        <xdr:cNvPr id="7605" name="OBack">
          <a:extLst>
            <a:ext uri="{FF2B5EF4-FFF2-40B4-BE49-F238E27FC236}">
              <a16:creationId xmlns:a16="http://schemas.microsoft.com/office/drawing/2014/main" id="{00000000-0008-0000-0200-0000B51D0000}"/>
            </a:ext>
          </a:extLst>
        </xdr:cNvPr>
        <xdr:cNvSpPr/>
      </xdr:nvSpPr>
      <xdr:spPr>
        <a:xfrm>
          <a:off x="12268200" y="5167314"/>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a:fld id="{8106F5A0-D43E-4833-A7C7-155851C3951B}" type="TxLink">
            <a:rPr lang="en-US" sz="1200" b="1" i="1" u="none" strike="noStrike">
              <a:solidFill>
                <a:schemeClr val="bg1"/>
              </a:solidFill>
              <a:latin typeface="Calibri"/>
              <a:ea typeface="Calibri"/>
              <a:cs typeface="Calibri"/>
            </a:rPr>
            <a:pPr algn="r"/>
            <a:t>← CLICK + 
TO EXPAND</a:t>
          </a:fld>
          <a:endParaRPr lang="en-AU" sz="1200" b="1" i="1">
            <a:solidFill>
              <a:schemeClr val="bg1"/>
            </a:solidFill>
          </a:endParaRPr>
        </a:p>
      </xdr:txBody>
    </xdr:sp>
    <xdr:clientData/>
  </xdr:twoCellAnchor>
  <xdr:twoCellAnchor>
    <xdr:from>
      <xdr:col>21</xdr:col>
      <xdr:colOff>180975</xdr:colOff>
      <xdr:row>113</xdr:row>
      <xdr:rowOff>90489</xdr:rowOff>
    </xdr:from>
    <xdr:to>
      <xdr:col>23</xdr:col>
      <xdr:colOff>0</xdr:colOff>
      <xdr:row>114</xdr:row>
      <xdr:rowOff>414338</xdr:rowOff>
    </xdr:to>
    <xdr:sp macro="" textlink="W26">
      <xdr:nvSpPr>
        <xdr:cNvPr id="7607" name="OBack">
          <a:extLst>
            <a:ext uri="{FF2B5EF4-FFF2-40B4-BE49-F238E27FC236}">
              <a16:creationId xmlns:a16="http://schemas.microsoft.com/office/drawing/2014/main" id="{00000000-0008-0000-0200-0000B71D0000}"/>
            </a:ext>
          </a:extLst>
        </xdr:cNvPr>
        <xdr:cNvSpPr/>
      </xdr:nvSpPr>
      <xdr:spPr>
        <a:xfrm>
          <a:off x="12268200" y="5167314"/>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a:fld id="{8106F5A0-D43E-4833-A7C7-155851C3951B}" type="TxLink">
            <a:rPr lang="en-US" sz="1200" b="1" i="1" u="none" strike="noStrike">
              <a:solidFill>
                <a:schemeClr val="bg1"/>
              </a:solidFill>
              <a:latin typeface="Calibri"/>
              <a:ea typeface="Calibri"/>
              <a:cs typeface="Calibri"/>
            </a:rPr>
            <a:pPr algn="r"/>
            <a:t>← CLICK + 
TO EXPAND</a:t>
          </a:fld>
          <a:endParaRPr lang="en-AU" sz="1200" b="1" i="1">
            <a:solidFill>
              <a:schemeClr val="bg1"/>
            </a:solidFill>
          </a:endParaRPr>
        </a:p>
      </xdr:txBody>
    </xdr:sp>
    <xdr:clientData/>
  </xdr:twoCellAnchor>
  <xdr:twoCellAnchor>
    <xdr:from>
      <xdr:col>1</xdr:col>
      <xdr:colOff>0</xdr:colOff>
      <xdr:row>44</xdr:row>
      <xdr:rowOff>0</xdr:rowOff>
    </xdr:from>
    <xdr:to>
      <xdr:col>23</xdr:col>
      <xdr:colOff>0</xdr:colOff>
      <xdr:row>44</xdr:row>
      <xdr:rowOff>419099</xdr:rowOff>
    </xdr:to>
    <xdr:sp macro="" textlink="">
      <xdr:nvSpPr>
        <xdr:cNvPr id="7785" name="AusHoldCo" descr="AusHoldCo">
          <a:extLst>
            <a:ext uri="{FF2B5EF4-FFF2-40B4-BE49-F238E27FC236}">
              <a16:creationId xmlns:a16="http://schemas.microsoft.com/office/drawing/2014/main" id="{00000000-0008-0000-0200-0000691E0000}"/>
            </a:ext>
          </a:extLst>
        </xdr:cNvPr>
        <xdr:cNvSpPr/>
      </xdr:nvSpPr>
      <xdr:spPr>
        <a:xfrm>
          <a:off x="190500" y="9134475"/>
          <a:ext cx="14277975" cy="419099"/>
        </a:xfrm>
        <a:prstGeom prst="round2SameRect">
          <a:avLst>
            <a:gd name="adj1" fmla="val 50000"/>
            <a:gd name="adj2" fmla="val 0"/>
          </a:avLst>
        </a:prstGeom>
        <a:solidFill>
          <a:schemeClr val="accent4"/>
        </a:solidFill>
        <a:ln>
          <a:noFill/>
        </a:ln>
        <a:effectLst>
          <a:innerShdw blurRad="38100" dist="25400" dir="16200000">
            <a:schemeClr val="accent5">
              <a:lumMod val="90000"/>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0" tIns="36000" rIns="72000" bIns="36000" rtlCol="0" anchor="t" anchorCtr="0"/>
        <a:lstStyle/>
        <a:p>
          <a:pPr algn="ctr"/>
          <a:r>
            <a:rPr lang="en-US" sz="1600" b="1"/>
            <a:t>AusHoldCo</a:t>
          </a:r>
        </a:p>
      </xdr:txBody>
    </xdr:sp>
    <xdr:clientData/>
  </xdr:twoCellAnchor>
  <xdr:twoCellAnchor>
    <xdr:from>
      <xdr:col>0</xdr:col>
      <xdr:colOff>180975</xdr:colOff>
      <xdr:row>44</xdr:row>
      <xdr:rowOff>0</xdr:rowOff>
    </xdr:from>
    <xdr:to>
      <xdr:col>4</xdr:col>
      <xdr:colOff>361950</xdr:colOff>
      <xdr:row>44</xdr:row>
      <xdr:rowOff>419099</xdr:rowOff>
    </xdr:to>
    <xdr:sp macro="" textlink="W45">
      <xdr:nvSpPr>
        <xdr:cNvPr id="7762" name="OBack">
          <a:extLst>
            <a:ext uri="{FF2B5EF4-FFF2-40B4-BE49-F238E27FC236}">
              <a16:creationId xmlns:a16="http://schemas.microsoft.com/office/drawing/2014/main" id="{00000000-0008-0000-0200-0000521E0000}"/>
            </a:ext>
            <a:ext uri="{C183D7F6-B498-43B3-948B-1728B52AA6E4}">
              <adec:decorative xmlns:adec="http://schemas.microsoft.com/office/drawing/2017/decorative" val="1"/>
            </a:ext>
          </a:extLst>
        </xdr:cNvPr>
        <xdr:cNvSpPr/>
      </xdr:nvSpPr>
      <xdr:spPr>
        <a:xfrm>
          <a:off x="180975" y="6229350"/>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fld id="{20B7B149-B813-4B17-834C-304BE90AB3B3}" type="TxLink">
            <a:rPr lang="en-US" sz="1000" b="1" i="0" u="none" strike="noStrike">
              <a:solidFill>
                <a:srgbClr val="FEFEFE"/>
              </a:solidFill>
              <a:latin typeface="Calibri"/>
              <a:ea typeface="Calibri"/>
              <a:cs typeface="Calibri"/>
            </a:rPr>
            <a:pPr algn="l"/>
            <a:t>← CLICK + 
TO EXPAND</a:t>
          </a:fld>
          <a:endParaRPr lang="en-AU" sz="1000" b="1" i="0">
            <a:solidFill>
              <a:schemeClr val="bg1"/>
            </a:solidFill>
          </a:endParaRPr>
        </a:p>
      </xdr:txBody>
    </xdr:sp>
    <xdr:clientData/>
  </xdr:twoCellAnchor>
  <xdr:twoCellAnchor>
    <xdr:from>
      <xdr:col>1</xdr:col>
      <xdr:colOff>0</xdr:colOff>
      <xdr:row>64</xdr:row>
      <xdr:rowOff>0</xdr:rowOff>
    </xdr:from>
    <xdr:to>
      <xdr:col>23</xdr:col>
      <xdr:colOff>0</xdr:colOff>
      <xdr:row>64</xdr:row>
      <xdr:rowOff>419099</xdr:rowOff>
    </xdr:to>
    <xdr:sp macro="" textlink="">
      <xdr:nvSpPr>
        <xdr:cNvPr id="7773" name="AusSubCo 1 and AusSubCo 2" descr="AusSubCo 1 and AusSubCo 2 (Controlled by AusHoldCo)">
          <a:extLst>
            <a:ext uri="{FF2B5EF4-FFF2-40B4-BE49-F238E27FC236}">
              <a16:creationId xmlns:a16="http://schemas.microsoft.com/office/drawing/2014/main" id="{00000000-0008-0000-0200-00005D1E0000}"/>
            </a:ext>
          </a:extLst>
        </xdr:cNvPr>
        <xdr:cNvSpPr/>
      </xdr:nvSpPr>
      <xdr:spPr>
        <a:xfrm>
          <a:off x="190500" y="9763125"/>
          <a:ext cx="14277975" cy="419099"/>
        </a:xfrm>
        <a:prstGeom prst="round2SameRect">
          <a:avLst>
            <a:gd name="adj1" fmla="val 50000"/>
            <a:gd name="adj2" fmla="val 0"/>
          </a:avLst>
        </a:prstGeom>
        <a:solidFill>
          <a:schemeClr val="accent6">
            <a:lumMod val="40000"/>
            <a:lumOff val="60000"/>
          </a:schemeClr>
        </a:solidFill>
        <a:ln>
          <a:noFill/>
        </a:ln>
        <a:effectLst>
          <a:innerShdw blurRad="38100" dist="25400" dir="16200000">
            <a:schemeClr val="accent6">
              <a:lumMod val="20000"/>
              <a:lumOff val="80000"/>
              <a:alpha val="64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0" tIns="36000" rIns="72000" bIns="36000" rtlCol="0" anchor="t" anchorCtr="0"/>
        <a:lstStyle/>
        <a:p>
          <a:pPr algn="ctr"/>
          <a:r>
            <a:rPr lang="en-US" sz="1600" b="1">
              <a:solidFill>
                <a:schemeClr val="tx2"/>
              </a:solidFill>
            </a:rPr>
            <a:t>AusSubCo 1 and AusSubCo 2</a:t>
          </a:r>
        </a:p>
      </xdr:txBody>
    </xdr:sp>
    <xdr:clientData/>
  </xdr:twoCellAnchor>
  <xdr:twoCellAnchor>
    <xdr:from>
      <xdr:col>0</xdr:col>
      <xdr:colOff>180975</xdr:colOff>
      <xdr:row>64</xdr:row>
      <xdr:rowOff>0</xdr:rowOff>
    </xdr:from>
    <xdr:to>
      <xdr:col>4</xdr:col>
      <xdr:colOff>361950</xdr:colOff>
      <xdr:row>64</xdr:row>
      <xdr:rowOff>419099</xdr:rowOff>
    </xdr:to>
    <xdr:sp macro="" textlink="W65">
      <xdr:nvSpPr>
        <xdr:cNvPr id="7764" name="OBack">
          <a:extLst>
            <a:ext uri="{FF2B5EF4-FFF2-40B4-BE49-F238E27FC236}">
              <a16:creationId xmlns:a16="http://schemas.microsoft.com/office/drawing/2014/main" id="{00000000-0008-0000-0200-0000541E0000}"/>
            </a:ext>
            <a:ext uri="{C183D7F6-B498-43B3-948B-1728B52AA6E4}">
              <adec:decorative xmlns:adec="http://schemas.microsoft.com/office/drawing/2017/decorative" val="1"/>
            </a:ext>
          </a:extLst>
        </xdr:cNvPr>
        <xdr:cNvSpPr/>
      </xdr:nvSpPr>
      <xdr:spPr>
        <a:xfrm>
          <a:off x="180975" y="6858000"/>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fld id="{81C833D9-4912-4867-9877-DC32FBE67D35}" type="TxLink">
            <a:rPr lang="en-US" sz="1000" b="1" i="0" u="none" strike="noStrike">
              <a:solidFill>
                <a:srgbClr val="3D4E67"/>
              </a:solidFill>
              <a:latin typeface="Calibri"/>
              <a:ea typeface="Calibri"/>
              <a:cs typeface="Calibri"/>
            </a:rPr>
            <a:pPr algn="l"/>
            <a:t>← CLICK + 
TO EXPAND</a:t>
          </a:fld>
          <a:endParaRPr lang="en-AU" sz="1000" b="1" i="0">
            <a:solidFill>
              <a:srgbClr val="3D4E67"/>
            </a:solidFill>
          </a:endParaRPr>
        </a:p>
      </xdr:txBody>
    </xdr:sp>
    <xdr:clientData/>
  </xdr:twoCellAnchor>
  <xdr:twoCellAnchor>
    <xdr:from>
      <xdr:col>1</xdr:col>
      <xdr:colOff>0</xdr:colOff>
      <xdr:row>81</xdr:row>
      <xdr:rowOff>0</xdr:rowOff>
    </xdr:from>
    <xdr:to>
      <xdr:col>23</xdr:col>
      <xdr:colOff>0</xdr:colOff>
      <xdr:row>81</xdr:row>
      <xdr:rowOff>419099</xdr:rowOff>
    </xdr:to>
    <xdr:sp macro="" textlink="">
      <xdr:nvSpPr>
        <xdr:cNvPr id="7772" name="AusTrust" descr="AusTrust (Controlled by AusHoldCo)">
          <a:extLst>
            <a:ext uri="{FF2B5EF4-FFF2-40B4-BE49-F238E27FC236}">
              <a16:creationId xmlns:a16="http://schemas.microsoft.com/office/drawing/2014/main" id="{00000000-0008-0000-0200-00005C1E0000}"/>
            </a:ext>
          </a:extLst>
        </xdr:cNvPr>
        <xdr:cNvSpPr/>
      </xdr:nvSpPr>
      <xdr:spPr>
        <a:xfrm>
          <a:off x="190500" y="10391775"/>
          <a:ext cx="14277975" cy="419099"/>
        </a:xfrm>
        <a:prstGeom prst="round2SameRect">
          <a:avLst>
            <a:gd name="adj1" fmla="val 50000"/>
            <a:gd name="adj2" fmla="val 0"/>
          </a:avLst>
        </a:prstGeom>
        <a:solidFill>
          <a:schemeClr val="accent6">
            <a:lumMod val="40000"/>
            <a:lumOff val="60000"/>
          </a:schemeClr>
        </a:solidFill>
        <a:ln>
          <a:noFill/>
        </a:ln>
        <a:effectLst>
          <a:innerShdw blurRad="38100" dist="25400" dir="16200000">
            <a:schemeClr val="accent6">
              <a:lumMod val="20000"/>
              <a:lumOff val="80000"/>
              <a:alpha val="64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0" tIns="36000" rIns="72000" bIns="36000" rtlCol="0" anchor="t" anchorCtr="0"/>
        <a:lstStyle/>
        <a:p>
          <a:pPr algn="ctr"/>
          <a:r>
            <a:rPr lang="en-US" sz="1600" b="1">
              <a:solidFill>
                <a:schemeClr val="tx2"/>
              </a:solidFill>
            </a:rPr>
            <a:t>AusTrust</a:t>
          </a:r>
          <a:endParaRPr lang="en-US" sz="1100" b="0" i="1">
            <a:solidFill>
              <a:schemeClr val="tx2"/>
            </a:solidFill>
          </a:endParaRPr>
        </a:p>
      </xdr:txBody>
    </xdr:sp>
    <xdr:clientData/>
  </xdr:twoCellAnchor>
  <xdr:twoCellAnchor>
    <xdr:from>
      <xdr:col>0</xdr:col>
      <xdr:colOff>180975</xdr:colOff>
      <xdr:row>81</xdr:row>
      <xdr:rowOff>0</xdr:rowOff>
    </xdr:from>
    <xdr:to>
      <xdr:col>4</xdr:col>
      <xdr:colOff>361950</xdr:colOff>
      <xdr:row>81</xdr:row>
      <xdr:rowOff>419099</xdr:rowOff>
    </xdr:to>
    <xdr:sp macro="" textlink="W82">
      <xdr:nvSpPr>
        <xdr:cNvPr id="7763" name="OBack">
          <a:extLst>
            <a:ext uri="{FF2B5EF4-FFF2-40B4-BE49-F238E27FC236}">
              <a16:creationId xmlns:a16="http://schemas.microsoft.com/office/drawing/2014/main" id="{00000000-0008-0000-0200-0000531E0000}"/>
            </a:ext>
            <a:ext uri="{C183D7F6-B498-43B3-948B-1728B52AA6E4}">
              <adec:decorative xmlns:adec="http://schemas.microsoft.com/office/drawing/2017/decorative" val="1"/>
            </a:ext>
          </a:extLst>
        </xdr:cNvPr>
        <xdr:cNvSpPr/>
      </xdr:nvSpPr>
      <xdr:spPr>
        <a:xfrm>
          <a:off x="180975" y="7486650"/>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fld id="{3ED12F49-07A0-4B45-A25C-B30072482515}" type="TxLink">
            <a:rPr lang="en-US" sz="1000" b="1" i="0" u="none" strike="noStrike">
              <a:solidFill>
                <a:srgbClr val="3D4E67"/>
              </a:solidFill>
              <a:latin typeface="Calibri"/>
              <a:ea typeface="Calibri"/>
              <a:cs typeface="Calibri"/>
            </a:rPr>
            <a:pPr algn="l"/>
            <a:t>← CLICK + 
TO EXPAND</a:t>
          </a:fld>
          <a:endParaRPr lang="en-AU" sz="1000" b="1" i="0">
            <a:solidFill>
              <a:srgbClr val="3D4E67"/>
            </a:solidFill>
          </a:endParaRPr>
        </a:p>
      </xdr:txBody>
    </xdr:sp>
    <xdr:clientData/>
  </xdr:twoCellAnchor>
  <xdr:twoCellAnchor>
    <xdr:from>
      <xdr:col>1</xdr:col>
      <xdr:colOff>0</xdr:colOff>
      <xdr:row>90</xdr:row>
      <xdr:rowOff>0</xdr:rowOff>
    </xdr:from>
    <xdr:to>
      <xdr:col>23</xdr:col>
      <xdr:colOff>0</xdr:colOff>
      <xdr:row>90</xdr:row>
      <xdr:rowOff>419099</xdr:rowOff>
    </xdr:to>
    <xdr:sp macro="" textlink="">
      <xdr:nvSpPr>
        <xdr:cNvPr id="7709" name="USASubCo and NZSubCo" descr="USASubCo and NZSubCo&#10;(Controlled by AusHoldCo)">
          <a:extLst>
            <a:ext uri="{FF2B5EF4-FFF2-40B4-BE49-F238E27FC236}">
              <a16:creationId xmlns:a16="http://schemas.microsoft.com/office/drawing/2014/main" id="{00000000-0008-0000-0200-00001D1E0000}"/>
            </a:ext>
          </a:extLst>
        </xdr:cNvPr>
        <xdr:cNvSpPr/>
      </xdr:nvSpPr>
      <xdr:spPr>
        <a:xfrm>
          <a:off x="190500" y="8115300"/>
          <a:ext cx="14277975" cy="419099"/>
        </a:xfrm>
        <a:prstGeom prst="round2SameRect">
          <a:avLst>
            <a:gd name="adj1" fmla="val 50000"/>
            <a:gd name="adj2" fmla="val 0"/>
          </a:avLst>
        </a:prstGeom>
        <a:solidFill>
          <a:srgbClr val="DAFAF9"/>
        </a:solidFill>
        <a:ln>
          <a:noFill/>
        </a:ln>
        <a:effectLst>
          <a:innerShdw blurRad="38100" dist="25400" dir="16200000">
            <a:srgbClr val="E8FEFD"/>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0" tIns="36000" rIns="72000" bIns="36000" rtlCol="0" anchor="t" anchorCtr="0"/>
        <a:lstStyle/>
        <a:p>
          <a:pPr algn="ctr"/>
          <a:r>
            <a:rPr lang="en-US" sz="1600" b="1">
              <a:solidFill>
                <a:schemeClr val="tx2"/>
              </a:solidFill>
            </a:rPr>
            <a:t>USASubCo and NZSubCo</a:t>
          </a:r>
        </a:p>
      </xdr:txBody>
    </xdr:sp>
    <xdr:clientData/>
  </xdr:twoCellAnchor>
  <xdr:twoCellAnchor>
    <xdr:from>
      <xdr:col>0</xdr:col>
      <xdr:colOff>180975</xdr:colOff>
      <xdr:row>90</xdr:row>
      <xdr:rowOff>0</xdr:rowOff>
    </xdr:from>
    <xdr:to>
      <xdr:col>4</xdr:col>
      <xdr:colOff>361950</xdr:colOff>
      <xdr:row>90</xdr:row>
      <xdr:rowOff>419099</xdr:rowOff>
    </xdr:to>
    <xdr:sp macro="" textlink="W91">
      <xdr:nvSpPr>
        <xdr:cNvPr id="7679" name="OBack">
          <a:extLst>
            <a:ext uri="{FF2B5EF4-FFF2-40B4-BE49-F238E27FC236}">
              <a16:creationId xmlns:a16="http://schemas.microsoft.com/office/drawing/2014/main" id="{00000000-0008-0000-0200-0000FF1D0000}"/>
            </a:ext>
            <a:ext uri="{C183D7F6-B498-43B3-948B-1728B52AA6E4}">
              <adec:decorative xmlns:adec="http://schemas.microsoft.com/office/drawing/2017/decorative" val="1"/>
            </a:ext>
          </a:extLst>
        </xdr:cNvPr>
        <xdr:cNvSpPr/>
      </xdr:nvSpPr>
      <xdr:spPr>
        <a:xfrm>
          <a:off x="180975" y="8115300"/>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fld id="{AFDBD688-97CE-459B-AC65-97854ED11EC3}" type="TxLink">
            <a:rPr lang="en-US" sz="1000" b="1" i="0" u="none" strike="noStrike">
              <a:solidFill>
                <a:srgbClr val="3D4E67"/>
              </a:solidFill>
              <a:latin typeface="Calibri"/>
              <a:ea typeface="Calibri"/>
              <a:cs typeface="Calibri"/>
            </a:rPr>
            <a:pPr algn="l"/>
            <a:t>← CLICK + 
TO EXPAND</a:t>
          </a:fld>
          <a:endParaRPr lang="en-AU" sz="1000" b="1" i="0">
            <a:solidFill>
              <a:srgbClr val="3D4E67"/>
            </a:solidFill>
          </a:endParaRPr>
        </a:p>
      </xdr:txBody>
    </xdr:sp>
    <xdr:clientData/>
  </xdr:twoCellAnchor>
  <xdr:twoCellAnchor>
    <xdr:from>
      <xdr:col>1</xdr:col>
      <xdr:colOff>0</xdr:colOff>
      <xdr:row>107</xdr:row>
      <xdr:rowOff>0</xdr:rowOff>
    </xdr:from>
    <xdr:to>
      <xdr:col>23</xdr:col>
      <xdr:colOff>0</xdr:colOff>
      <xdr:row>107</xdr:row>
      <xdr:rowOff>419099</xdr:rowOff>
    </xdr:to>
    <xdr:sp macro="" textlink="">
      <xdr:nvSpPr>
        <xdr:cNvPr id="7696" name="SGPSub" descr="SGPSub&#10;&#10;">
          <a:extLst>
            <a:ext uri="{FF2B5EF4-FFF2-40B4-BE49-F238E27FC236}">
              <a16:creationId xmlns:a16="http://schemas.microsoft.com/office/drawing/2014/main" id="{00000000-0008-0000-0200-0000101E0000}"/>
            </a:ext>
          </a:extLst>
        </xdr:cNvPr>
        <xdr:cNvSpPr/>
      </xdr:nvSpPr>
      <xdr:spPr>
        <a:xfrm>
          <a:off x="190500" y="11649075"/>
          <a:ext cx="14277975" cy="419099"/>
        </a:xfrm>
        <a:prstGeom prst="round2SameRect">
          <a:avLst>
            <a:gd name="adj1" fmla="val 50000"/>
            <a:gd name="adj2" fmla="val 0"/>
          </a:avLst>
        </a:prstGeom>
        <a:solidFill>
          <a:schemeClr val="accent2">
            <a:lumMod val="20000"/>
            <a:lumOff val="80000"/>
          </a:schemeClr>
        </a:solidFill>
        <a:ln>
          <a:noFill/>
        </a:ln>
        <a:effectLst>
          <a:innerShdw blurRad="38100" dist="25400" dir="16200000">
            <a:schemeClr val="bg2">
              <a:alpha val="68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0" tIns="36000" rIns="72000" bIns="36000" rtlCol="0" anchor="t" anchorCtr="0"/>
        <a:lstStyle/>
        <a:p>
          <a:pPr algn="ctr"/>
          <a:r>
            <a:rPr lang="en-US" sz="1600" b="1">
              <a:solidFill>
                <a:schemeClr val="tx2"/>
              </a:solidFill>
            </a:rPr>
            <a:t>SGPSub</a:t>
          </a:r>
        </a:p>
      </xdr:txBody>
    </xdr:sp>
    <xdr:clientData/>
  </xdr:twoCellAnchor>
  <xdr:twoCellAnchor>
    <xdr:from>
      <xdr:col>0</xdr:col>
      <xdr:colOff>180975</xdr:colOff>
      <xdr:row>107</xdr:row>
      <xdr:rowOff>0</xdr:rowOff>
    </xdr:from>
    <xdr:to>
      <xdr:col>4</xdr:col>
      <xdr:colOff>361950</xdr:colOff>
      <xdr:row>107</xdr:row>
      <xdr:rowOff>419099</xdr:rowOff>
    </xdr:to>
    <xdr:sp macro="" textlink="W108">
      <xdr:nvSpPr>
        <xdr:cNvPr id="7653" name="OBack">
          <a:extLst>
            <a:ext uri="{FF2B5EF4-FFF2-40B4-BE49-F238E27FC236}">
              <a16:creationId xmlns:a16="http://schemas.microsoft.com/office/drawing/2014/main" id="{00000000-0008-0000-0200-0000E51D0000}"/>
            </a:ext>
            <a:ext uri="{C183D7F6-B498-43B3-948B-1728B52AA6E4}">
              <adec:decorative xmlns:adec="http://schemas.microsoft.com/office/drawing/2017/decorative" val="1"/>
            </a:ext>
          </a:extLst>
        </xdr:cNvPr>
        <xdr:cNvSpPr/>
      </xdr:nvSpPr>
      <xdr:spPr>
        <a:xfrm>
          <a:off x="180975" y="8743950"/>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fld id="{3C4A85D3-9C5E-43CA-B180-287E73167F50}" type="TxLink">
            <a:rPr lang="en-US" sz="1000" b="1" i="0" u="none" strike="noStrike">
              <a:solidFill>
                <a:srgbClr val="3D4E67"/>
              </a:solidFill>
              <a:latin typeface="Calibri"/>
              <a:ea typeface="Calibri"/>
              <a:cs typeface="Calibri"/>
            </a:rPr>
            <a:pPr algn="l"/>
            <a:t>← CLICK + 
TO EXPAND</a:t>
          </a:fld>
          <a:endParaRPr lang="en-AU" sz="1000" b="1" i="0">
            <a:solidFill>
              <a:srgbClr val="3D4E67"/>
            </a:solidFill>
          </a:endParaRPr>
        </a:p>
      </xdr:txBody>
    </xdr:sp>
    <xdr:clientData/>
  </xdr:twoCellAnchor>
  <xdr:twoCellAnchor>
    <xdr:from>
      <xdr:col>1</xdr:col>
      <xdr:colOff>0</xdr:colOff>
      <xdr:row>114</xdr:row>
      <xdr:rowOff>0</xdr:rowOff>
    </xdr:from>
    <xdr:to>
      <xdr:col>23</xdr:col>
      <xdr:colOff>0</xdr:colOff>
      <xdr:row>114</xdr:row>
      <xdr:rowOff>419099</xdr:rowOff>
    </xdr:to>
    <xdr:sp macro="" textlink="">
      <xdr:nvSpPr>
        <xdr:cNvPr id="7642" name="AssociateAusCo" descr="AssociateAusCo">
          <a:extLst>
            <a:ext uri="{FF2B5EF4-FFF2-40B4-BE49-F238E27FC236}">
              <a16:creationId xmlns:a16="http://schemas.microsoft.com/office/drawing/2014/main" id="{00000000-0008-0000-0200-0000DA1D0000}"/>
            </a:ext>
          </a:extLst>
        </xdr:cNvPr>
        <xdr:cNvSpPr/>
      </xdr:nvSpPr>
      <xdr:spPr>
        <a:xfrm>
          <a:off x="190500" y="12277725"/>
          <a:ext cx="14277975" cy="419099"/>
        </a:xfrm>
        <a:prstGeom prst="round2SameRect">
          <a:avLst>
            <a:gd name="adj1" fmla="val 50000"/>
            <a:gd name="adj2" fmla="val 0"/>
          </a:avLst>
        </a:prstGeom>
        <a:solidFill>
          <a:srgbClr val="D8D8D8"/>
        </a:solidFill>
        <a:ln>
          <a:noFill/>
        </a:ln>
        <a:effectLst>
          <a:innerShdw blurRad="38100" dist="25400" dir="16200000">
            <a:srgbClr val="ECECEC">
              <a:alpha val="83922"/>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0" tIns="36000" rIns="72000" bIns="36000" rtlCol="0" anchor="t" anchorCtr="0"/>
        <a:lstStyle/>
        <a:p>
          <a:pPr algn="ctr"/>
          <a:r>
            <a:rPr lang="en-US" sz="1600" b="1">
              <a:solidFill>
                <a:schemeClr val="tx2"/>
              </a:solidFill>
            </a:rPr>
            <a:t>AssociateAusCo</a:t>
          </a:r>
        </a:p>
      </xdr:txBody>
    </xdr:sp>
    <xdr:clientData/>
  </xdr:twoCellAnchor>
  <xdr:twoCellAnchor>
    <xdr:from>
      <xdr:col>0</xdr:col>
      <xdr:colOff>180975</xdr:colOff>
      <xdr:row>114</xdr:row>
      <xdr:rowOff>0</xdr:rowOff>
    </xdr:from>
    <xdr:to>
      <xdr:col>4</xdr:col>
      <xdr:colOff>361950</xdr:colOff>
      <xdr:row>114</xdr:row>
      <xdr:rowOff>419099</xdr:rowOff>
    </xdr:to>
    <xdr:sp macro="" textlink="W115">
      <xdr:nvSpPr>
        <xdr:cNvPr id="7646" name="OBack">
          <a:extLst>
            <a:ext uri="{FF2B5EF4-FFF2-40B4-BE49-F238E27FC236}">
              <a16:creationId xmlns:a16="http://schemas.microsoft.com/office/drawing/2014/main" id="{00000000-0008-0000-0200-0000DE1D0000}"/>
            </a:ext>
            <a:ext uri="{C183D7F6-B498-43B3-948B-1728B52AA6E4}">
              <adec:decorative xmlns:adec="http://schemas.microsoft.com/office/drawing/2017/decorative" val="1"/>
            </a:ext>
          </a:extLst>
        </xdr:cNvPr>
        <xdr:cNvSpPr/>
      </xdr:nvSpPr>
      <xdr:spPr>
        <a:xfrm>
          <a:off x="180975" y="9372600"/>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fld id="{4C3E46F0-9506-4710-8911-9967CB7ED6BC}" type="TxLink">
            <a:rPr lang="en-US" sz="1000" b="1" i="0" u="none" strike="noStrike">
              <a:solidFill>
                <a:srgbClr val="3D4E67"/>
              </a:solidFill>
              <a:latin typeface="Calibri"/>
              <a:ea typeface="Calibri"/>
              <a:cs typeface="Calibri"/>
            </a:rPr>
            <a:pPr algn="l"/>
            <a:t>← CLICK + 
TO EXPAND</a:t>
          </a:fld>
          <a:endParaRPr lang="en-AU" sz="1000" b="1" i="0">
            <a:solidFill>
              <a:srgbClr val="3D4E67"/>
            </a:solidFill>
          </a:endParaRPr>
        </a:p>
      </xdr:txBody>
    </xdr:sp>
    <xdr:clientData/>
  </xdr:twoCellAnchor>
  <xdr:twoCellAnchor editAs="absolute">
    <xdr:from>
      <xdr:col>19</xdr:col>
      <xdr:colOff>304799</xdr:colOff>
      <xdr:row>3</xdr:row>
      <xdr:rowOff>142874</xdr:rowOff>
    </xdr:from>
    <xdr:to>
      <xdr:col>22</xdr:col>
      <xdr:colOff>1750048</xdr:colOff>
      <xdr:row>19</xdr:row>
      <xdr:rowOff>325455</xdr:rowOff>
    </xdr:to>
    <xdr:grpSp>
      <xdr:nvGrpSpPr>
        <xdr:cNvPr id="2" name="Group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GrpSpPr>
          <a:grpSpLocks noChangeAspect="1"/>
        </xdr:cNvGrpSpPr>
      </xdr:nvGrpSpPr>
      <xdr:grpSpPr>
        <a:xfrm>
          <a:off x="11172824" y="1123949"/>
          <a:ext cx="3274049" cy="3325831"/>
          <a:chOff x="7752632" y="3572236"/>
          <a:chExt cx="3578850" cy="3635453"/>
        </a:xfrm>
      </xdr:grpSpPr>
      <xdr:sp macro="" textlink="">
        <xdr:nvSpPr>
          <xdr:cNvPr id="4" name="!!AusTrust">
            <a:extLst>
              <a:ext uri="{FF2B5EF4-FFF2-40B4-BE49-F238E27FC236}">
                <a16:creationId xmlns:a16="http://schemas.microsoft.com/office/drawing/2014/main" id="{00000000-0008-0000-0200-000004000000}"/>
              </a:ext>
            </a:extLst>
          </xdr:cNvPr>
          <xdr:cNvSpPr/>
        </xdr:nvSpPr>
        <xdr:spPr>
          <a:xfrm>
            <a:off x="10332005" y="6306906"/>
            <a:ext cx="999477" cy="380563"/>
          </a:xfrm>
          <a:prstGeom prst="flowChartPreparation">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a:solidFill>
                  <a:schemeClr val="tx1"/>
                </a:solidFill>
              </a:rPr>
              <a:t>AusTrust</a:t>
            </a:r>
          </a:p>
        </xdr:txBody>
      </xdr:sp>
      <xdr:sp macro="" textlink="">
        <xdr:nvSpPr>
          <xdr:cNvPr id="6" name="!!AusSubCo1">
            <a:extLst>
              <a:ext uri="{FF2B5EF4-FFF2-40B4-BE49-F238E27FC236}">
                <a16:creationId xmlns:a16="http://schemas.microsoft.com/office/drawing/2014/main" id="{00000000-0008-0000-0200-000006000000}"/>
              </a:ext>
            </a:extLst>
          </xdr:cNvPr>
          <xdr:cNvSpPr/>
        </xdr:nvSpPr>
        <xdr:spPr>
          <a:xfrm>
            <a:off x="8966728" y="5793913"/>
            <a:ext cx="907499" cy="380563"/>
          </a:xfrm>
          <a:prstGeom prst="rect">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a:solidFill>
                  <a:schemeClr val="tx1"/>
                </a:solidFill>
              </a:rPr>
              <a:t>AusSubCo1</a:t>
            </a:r>
          </a:p>
        </xdr:txBody>
      </xdr:sp>
      <xdr:cxnSp macro="">
        <xdr:nvCxnSpPr>
          <xdr:cNvPr id="7" name="Straight Arrow Connector 6">
            <a:extLst>
              <a:ext uri="{FF2B5EF4-FFF2-40B4-BE49-F238E27FC236}">
                <a16:creationId xmlns:a16="http://schemas.microsoft.com/office/drawing/2014/main" id="{00000000-0008-0000-0200-000007000000}"/>
              </a:ext>
            </a:extLst>
          </xdr:cNvPr>
          <xdr:cNvCxnSpPr>
            <a:cxnSpLocks/>
            <a:stCxn id="6" idx="2"/>
            <a:endCxn id="20" idx="0"/>
          </xdr:cNvCxnSpPr>
        </xdr:nvCxnSpPr>
        <xdr:spPr>
          <a:xfrm>
            <a:off x="9420478" y="6174476"/>
            <a:ext cx="0" cy="652650"/>
          </a:xfrm>
          <a:prstGeom prst="straightConnector1">
            <a:avLst/>
          </a:prstGeom>
          <a:ln w="12700">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8" name="Straight Arrow Connector 7">
            <a:extLst>
              <a:ext uri="{FF2B5EF4-FFF2-40B4-BE49-F238E27FC236}">
                <a16:creationId xmlns:a16="http://schemas.microsoft.com/office/drawing/2014/main" id="{00000000-0008-0000-0200-000008000000}"/>
              </a:ext>
            </a:extLst>
          </xdr:cNvPr>
          <xdr:cNvCxnSpPr>
            <a:cxnSpLocks/>
            <a:stCxn id="14" idx="2"/>
            <a:endCxn id="4" idx="0"/>
          </xdr:cNvCxnSpPr>
        </xdr:nvCxnSpPr>
        <xdr:spPr>
          <a:xfrm>
            <a:off x="9420478" y="5148489"/>
            <a:ext cx="1411266" cy="1158417"/>
          </a:xfrm>
          <a:prstGeom prst="straightConnector1">
            <a:avLst/>
          </a:prstGeom>
          <a:ln w="12700">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9" name="!!SGP-Parent">
            <a:extLst>
              <a:ext uri="{FF2B5EF4-FFF2-40B4-BE49-F238E27FC236}">
                <a16:creationId xmlns:a16="http://schemas.microsoft.com/office/drawing/2014/main" id="{00000000-0008-0000-0200-000009000000}"/>
              </a:ext>
            </a:extLst>
          </xdr:cNvPr>
          <xdr:cNvSpPr/>
        </xdr:nvSpPr>
        <xdr:spPr>
          <a:xfrm>
            <a:off x="8893542" y="3572236"/>
            <a:ext cx="1053870" cy="465415"/>
          </a:xfrm>
          <a:prstGeom prst="roundRect">
            <a:avLst>
              <a:gd name="adj" fmla="val 27462"/>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b="1">
                <a:solidFill>
                  <a:schemeClr val="bg1"/>
                </a:solidFill>
              </a:rPr>
              <a:t>SGP Parent</a:t>
            </a:r>
          </a:p>
        </xdr:txBody>
      </xdr:sp>
      <xdr:sp macro="" textlink="">
        <xdr:nvSpPr>
          <xdr:cNvPr id="10" name="!!USASubCo">
            <a:extLst>
              <a:ext uri="{FF2B5EF4-FFF2-40B4-BE49-F238E27FC236}">
                <a16:creationId xmlns:a16="http://schemas.microsoft.com/office/drawing/2014/main" id="{00000000-0008-0000-0200-00000A000000}"/>
              </a:ext>
            </a:extLst>
          </xdr:cNvPr>
          <xdr:cNvSpPr>
            <a:spLocks/>
          </xdr:cNvSpPr>
        </xdr:nvSpPr>
        <xdr:spPr>
          <a:xfrm>
            <a:off x="7752632" y="4055781"/>
            <a:ext cx="907499" cy="380563"/>
          </a:xfrm>
          <a:prstGeom prst="rect">
            <a:avLst/>
          </a:prstGeom>
          <a:solidFill>
            <a:srgbClr val="DAFAF9">
              <a:alpha val="70000"/>
            </a:srgbClr>
          </a:solidFill>
          <a:ln>
            <a:solidFill>
              <a:srgbClr val="DAFAF9">
                <a:alpha val="8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a:solidFill>
                  <a:schemeClr val="tx1"/>
                </a:solidFill>
              </a:rPr>
              <a:t>USASubCo</a:t>
            </a:r>
          </a:p>
        </xdr:txBody>
      </xdr:sp>
      <xdr:sp macro="" textlink="">
        <xdr:nvSpPr>
          <xdr:cNvPr id="11" name="!!NZSubCo">
            <a:extLst>
              <a:ext uri="{FF2B5EF4-FFF2-40B4-BE49-F238E27FC236}">
                <a16:creationId xmlns:a16="http://schemas.microsoft.com/office/drawing/2014/main" id="{00000000-0008-0000-0200-00000B000000}"/>
              </a:ext>
            </a:extLst>
          </xdr:cNvPr>
          <xdr:cNvSpPr>
            <a:spLocks/>
          </xdr:cNvSpPr>
        </xdr:nvSpPr>
        <xdr:spPr>
          <a:xfrm>
            <a:off x="7752632" y="5395220"/>
            <a:ext cx="907499" cy="380563"/>
          </a:xfrm>
          <a:prstGeom prst="rect">
            <a:avLst/>
          </a:prstGeom>
          <a:solidFill>
            <a:srgbClr val="DAFAF9">
              <a:alpha val="70000"/>
            </a:srgbClr>
          </a:solidFill>
          <a:ln>
            <a:solidFill>
              <a:srgbClr val="DAFAF9">
                <a:alpha val="8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a:solidFill>
                  <a:schemeClr val="tx1"/>
                </a:solidFill>
              </a:rPr>
              <a:t>NZSubCo</a:t>
            </a:r>
          </a:p>
        </xdr:txBody>
      </xdr:sp>
      <xdr:cxnSp macro="">
        <xdr:nvCxnSpPr>
          <xdr:cNvPr id="12" name="Straight Arrow Connector 11">
            <a:extLst>
              <a:ext uri="{FF2B5EF4-FFF2-40B4-BE49-F238E27FC236}">
                <a16:creationId xmlns:a16="http://schemas.microsoft.com/office/drawing/2014/main" id="{00000000-0008-0000-0200-00000C000000}"/>
              </a:ext>
            </a:extLst>
          </xdr:cNvPr>
          <xdr:cNvCxnSpPr>
            <a:cxnSpLocks/>
            <a:stCxn id="14" idx="1"/>
            <a:endCxn id="11" idx="0"/>
          </xdr:cNvCxnSpPr>
        </xdr:nvCxnSpPr>
        <xdr:spPr>
          <a:xfrm flipH="1">
            <a:off x="8206382" y="4915782"/>
            <a:ext cx="616230" cy="479438"/>
          </a:xfrm>
          <a:prstGeom prst="straightConnector1">
            <a:avLst/>
          </a:prstGeom>
          <a:ln w="12700">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2">
            <a:extLst>
              <a:ext uri="{FF2B5EF4-FFF2-40B4-BE49-F238E27FC236}">
                <a16:creationId xmlns:a16="http://schemas.microsoft.com/office/drawing/2014/main" id="{00000000-0008-0000-0200-00000D000000}"/>
              </a:ext>
            </a:extLst>
          </xdr:cNvPr>
          <xdr:cNvCxnSpPr>
            <a:cxnSpLocks/>
            <a:stCxn id="14" idx="1"/>
            <a:endCxn id="10" idx="2"/>
          </xdr:cNvCxnSpPr>
        </xdr:nvCxnSpPr>
        <xdr:spPr>
          <a:xfrm flipH="1" flipV="1">
            <a:off x="8206382" y="4436344"/>
            <a:ext cx="616230" cy="479438"/>
          </a:xfrm>
          <a:prstGeom prst="straightConnector1">
            <a:avLst/>
          </a:prstGeom>
          <a:ln w="12700">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4" name="!!AusHoldCo">
            <a:extLst>
              <a:ext uri="{FF2B5EF4-FFF2-40B4-BE49-F238E27FC236}">
                <a16:creationId xmlns:a16="http://schemas.microsoft.com/office/drawing/2014/main" id="{00000000-0008-0000-0200-00000E000000}"/>
              </a:ext>
            </a:extLst>
          </xdr:cNvPr>
          <xdr:cNvSpPr/>
        </xdr:nvSpPr>
        <xdr:spPr>
          <a:xfrm>
            <a:off x="8822612" y="4683074"/>
            <a:ext cx="1195731" cy="465415"/>
          </a:xfrm>
          <a:prstGeom prst="roundRect">
            <a:avLst>
              <a:gd name="adj" fmla="val 27462"/>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b="1">
                <a:solidFill>
                  <a:schemeClr val="bg1"/>
                </a:solidFill>
              </a:rPr>
              <a:t>AUSHOLDCO</a:t>
            </a:r>
          </a:p>
        </xdr:txBody>
      </xdr:sp>
      <xdr:sp macro="" textlink="">
        <xdr:nvSpPr>
          <xdr:cNvPr id="15" name="!!SGPSubCo">
            <a:extLst>
              <a:ext uri="{FF2B5EF4-FFF2-40B4-BE49-F238E27FC236}">
                <a16:creationId xmlns:a16="http://schemas.microsoft.com/office/drawing/2014/main" id="{00000000-0008-0000-0200-00000F000000}"/>
              </a:ext>
            </a:extLst>
          </xdr:cNvPr>
          <xdr:cNvSpPr/>
        </xdr:nvSpPr>
        <xdr:spPr>
          <a:xfrm>
            <a:off x="10333549" y="3614661"/>
            <a:ext cx="888674" cy="380563"/>
          </a:xfrm>
          <a:prstGeom prst="rect">
            <a:avLst/>
          </a:prstGeom>
          <a:solidFill>
            <a:schemeClr val="accent2">
              <a:lumMod val="20000"/>
              <a:lumOff val="80000"/>
            </a:schemeClr>
          </a:solidFill>
          <a:ln>
            <a:solidFill>
              <a:schemeClr val="accent2">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a:solidFill>
                  <a:schemeClr val="tx1"/>
                </a:solidFill>
              </a:rPr>
              <a:t>SGPSub</a:t>
            </a:r>
          </a:p>
        </xdr:txBody>
      </xdr:sp>
      <xdr:cxnSp macro="">
        <xdr:nvCxnSpPr>
          <xdr:cNvPr id="16" name="Straight Arrow Connector 15">
            <a:extLst>
              <a:ext uri="{FF2B5EF4-FFF2-40B4-BE49-F238E27FC236}">
                <a16:creationId xmlns:a16="http://schemas.microsoft.com/office/drawing/2014/main" id="{00000000-0008-0000-0200-000010000000}"/>
              </a:ext>
            </a:extLst>
          </xdr:cNvPr>
          <xdr:cNvCxnSpPr>
            <a:stCxn id="9" idx="2"/>
            <a:endCxn id="14" idx="0"/>
          </xdr:cNvCxnSpPr>
        </xdr:nvCxnSpPr>
        <xdr:spPr>
          <a:xfrm>
            <a:off x="9420477" y="4037651"/>
            <a:ext cx="1" cy="645423"/>
          </a:xfrm>
          <a:prstGeom prst="straightConnector1">
            <a:avLst/>
          </a:prstGeom>
          <a:ln w="12700">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00000000-0008-0000-0200-000011000000}"/>
              </a:ext>
            </a:extLst>
          </xdr:cNvPr>
          <xdr:cNvCxnSpPr>
            <a:cxnSpLocks/>
            <a:stCxn id="9" idx="3"/>
            <a:endCxn id="15" idx="1"/>
          </xdr:cNvCxnSpPr>
        </xdr:nvCxnSpPr>
        <xdr:spPr>
          <a:xfrm flipV="1">
            <a:off x="9947412" y="3804943"/>
            <a:ext cx="386137" cy="1"/>
          </a:xfrm>
          <a:prstGeom prst="straightConnector1">
            <a:avLst/>
          </a:prstGeom>
          <a:ln w="12700">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8" name="!!AssAusCo">
            <a:extLst>
              <a:ext uri="{FF2B5EF4-FFF2-40B4-BE49-F238E27FC236}">
                <a16:creationId xmlns:a16="http://schemas.microsoft.com/office/drawing/2014/main" id="{00000000-0008-0000-0200-000012000000}"/>
              </a:ext>
            </a:extLst>
          </xdr:cNvPr>
          <xdr:cNvSpPr/>
        </xdr:nvSpPr>
        <xdr:spPr>
          <a:xfrm>
            <a:off x="10405156" y="4725500"/>
            <a:ext cx="817067" cy="380563"/>
          </a:xfrm>
          <a:prstGeom prst="rect">
            <a:avLst/>
          </a:prstGeom>
          <a:solidFill>
            <a:schemeClr val="bg1">
              <a:lumMod val="95000"/>
            </a:schemeClr>
          </a:solidFill>
          <a:ln>
            <a:solidFill>
              <a:schemeClr val="bg1">
                <a:lumMod val="85000"/>
              </a:schemeClr>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a:solidFill>
                  <a:schemeClr val="tx1"/>
                </a:solidFill>
              </a:rPr>
              <a:t>Associate</a:t>
            </a:r>
            <a:br>
              <a:rPr lang="en-AU" sz="1100">
                <a:solidFill>
                  <a:schemeClr val="tx1"/>
                </a:solidFill>
              </a:rPr>
            </a:br>
            <a:r>
              <a:rPr lang="en-AU" sz="1100">
                <a:solidFill>
                  <a:schemeClr val="tx1"/>
                </a:solidFill>
              </a:rPr>
              <a:t>AusCo</a:t>
            </a:r>
          </a:p>
        </xdr:txBody>
      </xdr:sp>
      <xdr:cxnSp macro="">
        <xdr:nvCxnSpPr>
          <xdr:cNvPr id="19" name="Straight Arrow Connector 18">
            <a:extLst>
              <a:ext uri="{FF2B5EF4-FFF2-40B4-BE49-F238E27FC236}">
                <a16:creationId xmlns:a16="http://schemas.microsoft.com/office/drawing/2014/main" id="{00000000-0008-0000-0200-000013000000}"/>
              </a:ext>
            </a:extLst>
          </xdr:cNvPr>
          <xdr:cNvCxnSpPr>
            <a:cxnSpLocks/>
            <a:stCxn id="14" idx="3"/>
            <a:endCxn id="18" idx="1"/>
          </xdr:cNvCxnSpPr>
        </xdr:nvCxnSpPr>
        <xdr:spPr>
          <a:xfrm>
            <a:off x="10018343" y="4915782"/>
            <a:ext cx="386813" cy="0"/>
          </a:xfrm>
          <a:prstGeom prst="straightConnector1">
            <a:avLst/>
          </a:prstGeom>
          <a:ln w="12700">
            <a:solidFill>
              <a:schemeClr val="bg1">
                <a:lumMod val="65000"/>
              </a:schemeClr>
            </a:solidFill>
            <a:prstDash val="dash"/>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0" name="!!AusSubCo2">
            <a:extLst>
              <a:ext uri="{FF2B5EF4-FFF2-40B4-BE49-F238E27FC236}">
                <a16:creationId xmlns:a16="http://schemas.microsoft.com/office/drawing/2014/main" id="{00000000-0008-0000-0200-000014000000}"/>
              </a:ext>
            </a:extLst>
          </xdr:cNvPr>
          <xdr:cNvSpPr/>
        </xdr:nvSpPr>
        <xdr:spPr>
          <a:xfrm>
            <a:off x="8966728" y="6827126"/>
            <a:ext cx="907499" cy="380563"/>
          </a:xfrm>
          <a:prstGeom prst="rect">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a:solidFill>
                  <a:schemeClr val="tx1"/>
                </a:solidFill>
              </a:rPr>
              <a:t>AusSubCo2</a:t>
            </a:r>
          </a:p>
        </xdr:txBody>
      </xdr:sp>
      <xdr:cxnSp macro="">
        <xdr:nvCxnSpPr>
          <xdr:cNvPr id="21" name="Straight Arrow Connector 20">
            <a:extLst>
              <a:ext uri="{FF2B5EF4-FFF2-40B4-BE49-F238E27FC236}">
                <a16:creationId xmlns:a16="http://schemas.microsoft.com/office/drawing/2014/main" id="{00000000-0008-0000-0200-000015000000}"/>
              </a:ext>
            </a:extLst>
          </xdr:cNvPr>
          <xdr:cNvCxnSpPr>
            <a:cxnSpLocks/>
            <a:stCxn id="14" idx="2"/>
            <a:endCxn id="6" idx="0"/>
          </xdr:cNvCxnSpPr>
        </xdr:nvCxnSpPr>
        <xdr:spPr>
          <a:xfrm>
            <a:off x="9420478" y="5148489"/>
            <a:ext cx="0" cy="645424"/>
          </a:xfrm>
          <a:prstGeom prst="straightConnector1">
            <a:avLst/>
          </a:prstGeom>
          <a:ln w="12700">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2" name="TextBox 33">
            <a:extLst>
              <a:ext uri="{FF2B5EF4-FFF2-40B4-BE49-F238E27FC236}">
                <a16:creationId xmlns:a16="http://schemas.microsoft.com/office/drawing/2014/main" id="{00000000-0008-0000-0200-000016000000}"/>
              </a:ext>
            </a:extLst>
          </xdr:cNvPr>
          <xdr:cNvSpPr txBox="1"/>
        </xdr:nvSpPr>
        <xdr:spPr>
          <a:xfrm>
            <a:off x="9968781" y="3719245"/>
            <a:ext cx="288000" cy="112623"/>
          </a:xfrm>
          <a:prstGeom prst="rect">
            <a:avLst/>
          </a:prstGeom>
          <a:solidFill>
            <a:schemeClr val="bg1">
              <a:alpha val="70000"/>
            </a:schemeClr>
          </a:solid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AU" sz="900">
                <a:solidFill>
                  <a:schemeClr val="tx2"/>
                </a:solidFill>
              </a:rPr>
              <a:t>100%</a:t>
            </a:r>
          </a:p>
        </xdr:txBody>
      </xdr:sp>
      <xdr:sp macro="" textlink="">
        <xdr:nvSpPr>
          <xdr:cNvPr id="23" name="TextBox 35">
            <a:extLst>
              <a:ext uri="{FF2B5EF4-FFF2-40B4-BE49-F238E27FC236}">
                <a16:creationId xmlns:a16="http://schemas.microsoft.com/office/drawing/2014/main" id="{00000000-0008-0000-0200-000017000000}"/>
              </a:ext>
            </a:extLst>
          </xdr:cNvPr>
          <xdr:cNvSpPr txBox="1"/>
        </xdr:nvSpPr>
        <xdr:spPr>
          <a:xfrm>
            <a:off x="10085316" y="4829191"/>
            <a:ext cx="216000" cy="112623"/>
          </a:xfrm>
          <a:prstGeom prst="rect">
            <a:avLst/>
          </a:prstGeom>
          <a:solidFill>
            <a:schemeClr val="bg1">
              <a:alpha val="70000"/>
            </a:schemeClr>
          </a:solid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AU" sz="900">
                <a:solidFill>
                  <a:schemeClr val="tx2"/>
                </a:solidFill>
              </a:rPr>
              <a:t>30%</a:t>
            </a:r>
          </a:p>
        </xdr:txBody>
      </xdr:sp>
      <xdr:sp macro="" textlink="">
        <xdr:nvSpPr>
          <xdr:cNvPr id="24" name="TextBox 36">
            <a:extLst>
              <a:ext uri="{FF2B5EF4-FFF2-40B4-BE49-F238E27FC236}">
                <a16:creationId xmlns:a16="http://schemas.microsoft.com/office/drawing/2014/main" id="{00000000-0008-0000-0200-000018000000}"/>
              </a:ext>
            </a:extLst>
          </xdr:cNvPr>
          <xdr:cNvSpPr txBox="1"/>
        </xdr:nvSpPr>
        <xdr:spPr>
          <a:xfrm>
            <a:off x="9281220" y="4233921"/>
            <a:ext cx="288000" cy="112623"/>
          </a:xfrm>
          <a:prstGeom prst="rect">
            <a:avLst/>
          </a:prstGeom>
          <a:solidFill>
            <a:schemeClr val="bg1">
              <a:alpha val="70000"/>
            </a:schemeClr>
          </a:solid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AU" sz="900">
                <a:solidFill>
                  <a:schemeClr val="tx2"/>
                </a:solidFill>
              </a:rPr>
              <a:t>100%</a:t>
            </a:r>
          </a:p>
        </xdr:txBody>
      </xdr:sp>
      <xdr:sp macro="" textlink="">
        <xdr:nvSpPr>
          <xdr:cNvPr id="25" name="TextBox 38">
            <a:extLst>
              <a:ext uri="{FF2B5EF4-FFF2-40B4-BE49-F238E27FC236}">
                <a16:creationId xmlns:a16="http://schemas.microsoft.com/office/drawing/2014/main" id="{00000000-0008-0000-0200-000019000000}"/>
              </a:ext>
            </a:extLst>
          </xdr:cNvPr>
          <xdr:cNvSpPr txBox="1"/>
        </xdr:nvSpPr>
        <xdr:spPr>
          <a:xfrm>
            <a:off x="9281774" y="5357739"/>
            <a:ext cx="288000" cy="112623"/>
          </a:xfrm>
          <a:prstGeom prst="rect">
            <a:avLst/>
          </a:prstGeom>
          <a:solidFill>
            <a:schemeClr val="bg1">
              <a:alpha val="70000"/>
            </a:schemeClr>
          </a:solid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AU" sz="900">
                <a:solidFill>
                  <a:schemeClr val="tx2"/>
                </a:solidFill>
              </a:rPr>
              <a:t>100%</a:t>
            </a:r>
          </a:p>
        </xdr:txBody>
      </xdr:sp>
      <xdr:sp macro="" textlink="">
        <xdr:nvSpPr>
          <xdr:cNvPr id="26" name="TextBox 39">
            <a:extLst>
              <a:ext uri="{FF2B5EF4-FFF2-40B4-BE49-F238E27FC236}">
                <a16:creationId xmlns:a16="http://schemas.microsoft.com/office/drawing/2014/main" id="{00000000-0008-0000-0200-00001A000000}"/>
              </a:ext>
            </a:extLst>
          </xdr:cNvPr>
          <xdr:cNvSpPr txBox="1"/>
        </xdr:nvSpPr>
        <xdr:spPr>
          <a:xfrm>
            <a:off x="9280573" y="6400183"/>
            <a:ext cx="288000" cy="112623"/>
          </a:xfrm>
          <a:prstGeom prst="rect">
            <a:avLst/>
          </a:prstGeom>
          <a:solidFill>
            <a:schemeClr val="bg1">
              <a:alpha val="70000"/>
            </a:schemeClr>
          </a:solid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AU" sz="900">
                <a:solidFill>
                  <a:schemeClr val="tx2"/>
                </a:solidFill>
              </a:rPr>
              <a:t>100%</a:t>
            </a:r>
          </a:p>
        </xdr:txBody>
      </xdr:sp>
      <xdr:sp macro="" textlink="">
        <xdr:nvSpPr>
          <xdr:cNvPr id="27" name="TextBox 40">
            <a:extLst>
              <a:ext uri="{FF2B5EF4-FFF2-40B4-BE49-F238E27FC236}">
                <a16:creationId xmlns:a16="http://schemas.microsoft.com/office/drawing/2014/main" id="{00000000-0008-0000-0200-00001B000000}"/>
              </a:ext>
            </a:extLst>
          </xdr:cNvPr>
          <xdr:cNvSpPr txBox="1"/>
        </xdr:nvSpPr>
        <xdr:spPr>
          <a:xfrm>
            <a:off x="10081614" y="5703311"/>
            <a:ext cx="288000" cy="112623"/>
          </a:xfrm>
          <a:prstGeom prst="rect">
            <a:avLst/>
          </a:prstGeom>
          <a:solidFill>
            <a:schemeClr val="bg1">
              <a:alpha val="70000"/>
            </a:schemeClr>
          </a:solid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AU" sz="900">
                <a:solidFill>
                  <a:schemeClr val="tx2"/>
                </a:solidFill>
              </a:rPr>
              <a:t>100%</a:t>
            </a:r>
          </a:p>
        </xdr:txBody>
      </xdr:sp>
      <xdr:sp macro="" textlink="">
        <xdr:nvSpPr>
          <xdr:cNvPr id="28" name="TextBox 42">
            <a:extLst>
              <a:ext uri="{FF2B5EF4-FFF2-40B4-BE49-F238E27FC236}">
                <a16:creationId xmlns:a16="http://schemas.microsoft.com/office/drawing/2014/main" id="{00000000-0008-0000-0200-00001C000000}"/>
              </a:ext>
            </a:extLst>
          </xdr:cNvPr>
          <xdr:cNvSpPr txBox="1"/>
        </xdr:nvSpPr>
        <xdr:spPr>
          <a:xfrm>
            <a:off x="8311925" y="4555728"/>
            <a:ext cx="288000" cy="112623"/>
          </a:xfrm>
          <a:prstGeom prst="rect">
            <a:avLst/>
          </a:prstGeom>
          <a:solidFill>
            <a:schemeClr val="bg1">
              <a:alpha val="70000"/>
            </a:schemeClr>
          </a:solid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AU" sz="900">
                <a:solidFill>
                  <a:schemeClr val="tx2"/>
                </a:solidFill>
              </a:rPr>
              <a:t>100%</a:t>
            </a:r>
          </a:p>
        </xdr:txBody>
      </xdr:sp>
      <xdr:sp macro="" textlink="">
        <xdr:nvSpPr>
          <xdr:cNvPr id="29" name="TextBox 49">
            <a:extLst>
              <a:ext uri="{FF2B5EF4-FFF2-40B4-BE49-F238E27FC236}">
                <a16:creationId xmlns:a16="http://schemas.microsoft.com/office/drawing/2014/main" id="{00000000-0008-0000-0200-00001D000000}"/>
              </a:ext>
            </a:extLst>
          </xdr:cNvPr>
          <xdr:cNvSpPr txBox="1"/>
        </xdr:nvSpPr>
        <xdr:spPr>
          <a:xfrm>
            <a:off x="8311924" y="5083867"/>
            <a:ext cx="288000" cy="112623"/>
          </a:xfrm>
          <a:prstGeom prst="rect">
            <a:avLst/>
          </a:prstGeom>
          <a:solidFill>
            <a:schemeClr val="bg1">
              <a:alpha val="70000"/>
            </a:schemeClr>
          </a:solid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AU" sz="900">
                <a:solidFill>
                  <a:schemeClr val="tx2"/>
                </a:solidFill>
              </a:rPr>
              <a:t>100%</a:t>
            </a:r>
          </a:p>
        </xdr:txBody>
      </xdr:sp>
    </xdr:grpSp>
    <xdr:clientData/>
  </xdr:twoCellAnchor>
  <xdr:twoCellAnchor editAs="absolute">
    <xdr:from>
      <xdr:col>2</xdr:col>
      <xdr:colOff>414025</xdr:colOff>
      <xdr:row>1</xdr:row>
      <xdr:rowOff>133350</xdr:rowOff>
    </xdr:from>
    <xdr:to>
      <xdr:col>11</xdr:col>
      <xdr:colOff>104775</xdr:colOff>
      <xdr:row>11</xdr:row>
      <xdr:rowOff>8534</xdr:rowOff>
    </xdr:to>
    <xdr:grpSp>
      <xdr:nvGrpSpPr>
        <xdr:cNvPr id="7429" name="Group 29" descr="The fictional corporate group that has been created for this Worked Example is called the WE Group.&#10;The WE Group operates globally, with a presence in Australia and multiple other countries.&#10;All entities in the WE Group use a standard 12-month financial year ending on             31 December (i.e. meaning ‘reporting periods’ for payment times reporting purposes would be 1 January – 30 June and 1 July – 31 December). &#10;(Relevant section(s) in Guidance materials: Paragraphs 77-79, Examples 17 &amp; 18)&#10;&#10;The payment times report being prepared is for the reporting period of 1 July 2024 – 31 December 2024 (Relevant Reporting Period).&#10;&#10;">
          <a:extLst>
            <a:ext uri="{FF2B5EF4-FFF2-40B4-BE49-F238E27FC236}">
              <a16:creationId xmlns:a16="http://schemas.microsoft.com/office/drawing/2014/main" id="{00000000-0008-0000-0200-0000051D0000}"/>
            </a:ext>
          </a:extLst>
        </xdr:cNvPr>
        <xdr:cNvGrpSpPr/>
      </xdr:nvGrpSpPr>
      <xdr:grpSpPr>
        <a:xfrm>
          <a:off x="1214125" y="590550"/>
          <a:ext cx="4881875" cy="2037359"/>
          <a:chOff x="7195825" y="1962150"/>
          <a:chExt cx="4881875" cy="2037359"/>
        </a:xfrm>
      </xdr:grpSpPr>
      <xdr:sp macro="" textlink="">
        <xdr:nvSpPr>
          <xdr:cNvPr id="7430" name="Step 1 base" descr="The fictional corporate group that has been created for this Worked Example is called the WE Group.&#10;The WE Group operates globally, with a presence in Australia and multiple other countries.&#10;All entities in the WE Group use a standard 12-month financial year ending on             31 December (i.e. meaning ‘reporting periods’ for payment times reporting purposes would be 1 January – 30 June and 1 July – 31 December). &#10;&#10;&#10;The payment times report being prepared is for the reporting period of 1 July 2024 – 31 December 2024 (Relevant Reporting Period).&#10;">
            <a:extLst>
              <a:ext uri="{FF2B5EF4-FFF2-40B4-BE49-F238E27FC236}">
                <a16:creationId xmlns:a16="http://schemas.microsoft.com/office/drawing/2014/main" id="{00000000-0008-0000-0200-0000061D0000}"/>
              </a:ext>
            </a:extLst>
          </xdr:cNvPr>
          <xdr:cNvSpPr>
            <a:spLocks noChangeAspect="1"/>
          </xdr:cNvSpPr>
        </xdr:nvSpPr>
        <xdr:spPr>
          <a:xfrm>
            <a:off x="7195825" y="1962150"/>
            <a:ext cx="4881875" cy="2037359"/>
          </a:xfrm>
          <a:prstGeom prst="roundRect">
            <a:avLst>
              <a:gd name="adj" fmla="val 12467"/>
            </a:avLst>
          </a:prstGeom>
          <a:solidFill>
            <a:srgbClr val="CDE0E0">
              <a:alpha val="69804"/>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18000" rIns="54000" bIns="18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marR="0" indent="-144000" algn="l" rtl="0">
              <a:spcBef>
                <a:spcPts val="300"/>
              </a:spcBef>
              <a:spcAft>
                <a:spcPts val="300"/>
              </a:spcAft>
              <a:buFont typeface="Arial" panose="020B0604020202020204" pitchFamily="34" charset="0"/>
              <a:buChar char="•"/>
            </a:pPr>
            <a:r>
              <a:rPr lang="en-AU" sz="1000" b="0" i="0" u="none" strike="noStrike" kern="100" baseline="0">
                <a:solidFill>
                  <a:schemeClr val="tx2"/>
                </a:solidFill>
                <a:latin typeface="Calibri" panose="020F0502020204030204" pitchFamily="34" charset="0"/>
              </a:rPr>
              <a:t>The fictional corporate group that has been created for this Worked Example is called the WE Group.</a:t>
            </a:r>
          </a:p>
          <a:p>
            <a:pPr marL="144000" marR="0" indent="-144000" algn="l" rtl="0">
              <a:spcBef>
                <a:spcPts val="300"/>
              </a:spcBef>
              <a:spcAft>
                <a:spcPts val="300"/>
              </a:spcAft>
              <a:buFont typeface="Arial" panose="020B0604020202020204" pitchFamily="34" charset="0"/>
              <a:buChar char="•"/>
            </a:pPr>
            <a:r>
              <a:rPr lang="en-AU" sz="1000" b="0" i="0" u="none" strike="noStrike" kern="100" baseline="0">
                <a:solidFill>
                  <a:schemeClr val="tx2"/>
                </a:solidFill>
                <a:latin typeface="Calibri" panose="020F0502020204030204" pitchFamily="34" charset="0"/>
                <a:ea typeface="+mn-ea"/>
                <a:cs typeface="+mn-cs"/>
              </a:rPr>
              <a:t>The WE Group operates globally, with a presence in Australia and multiple other countries.</a:t>
            </a:r>
          </a:p>
          <a:p>
            <a:pPr marL="144000" marR="0" indent="-144000" algn="l" rtl="0">
              <a:spcBef>
                <a:spcPts val="300"/>
              </a:spcBef>
              <a:spcAft>
                <a:spcPts val="300"/>
              </a:spcAft>
              <a:buFont typeface="Arial" panose="020B0604020202020204" pitchFamily="34" charset="0"/>
              <a:buChar char="•"/>
            </a:pPr>
            <a:r>
              <a:rPr lang="en-AU" sz="1000" b="0" i="0" u="none" strike="noStrike" kern="100" baseline="0">
                <a:solidFill>
                  <a:schemeClr val="tx2"/>
                </a:solidFill>
                <a:latin typeface="Calibri" panose="020F0502020204030204" pitchFamily="34" charset="0"/>
              </a:rPr>
              <a:t>All entities in the WE Group use a standard 12-month financial year ending on             31 December (i.e. meaning ‘reporting periods’ for payment times reporting purposes would be 1 January – 30 June and 1 July – 31 December). </a:t>
            </a:r>
            <a:br>
              <a:rPr lang="en-AU" sz="1000" b="0" i="0" u="none" strike="noStrike" kern="100" baseline="0">
                <a:solidFill>
                  <a:schemeClr val="tx2"/>
                </a:solidFill>
                <a:latin typeface="Calibri" panose="020F0502020204030204" pitchFamily="34" charset="0"/>
              </a:rPr>
            </a:br>
            <a:br>
              <a:rPr lang="en-AU" sz="800" b="0" i="0" u="none" strike="noStrike" kern="100" baseline="0">
                <a:solidFill>
                  <a:schemeClr val="tx2"/>
                </a:solidFill>
                <a:latin typeface="Calibri" panose="020F0502020204030204" pitchFamily="34" charset="0"/>
              </a:rPr>
            </a:br>
            <a:endParaRPr lang="en-AU" sz="800" b="0" i="0" u="none" strike="noStrike" kern="100" baseline="0">
              <a:solidFill>
                <a:schemeClr val="tx2"/>
              </a:solidFill>
              <a:latin typeface="Calibri" panose="020F0502020204030204" pitchFamily="34" charset="0"/>
            </a:endParaRPr>
          </a:p>
          <a:p>
            <a:pPr marL="144000" marR="0" indent="-144000" algn="l" rtl="0">
              <a:spcBef>
                <a:spcPts val="300"/>
              </a:spcBef>
              <a:spcAft>
                <a:spcPts val="300"/>
              </a:spcAft>
              <a:buFont typeface="Arial" panose="020B0604020202020204" pitchFamily="34" charset="0"/>
              <a:buChar char="•"/>
            </a:pPr>
            <a:r>
              <a:rPr lang="en-AU" sz="1000" b="0" i="0" u="none" strike="noStrike" kern="100" baseline="0">
                <a:solidFill>
                  <a:schemeClr val="tx2"/>
                </a:solidFill>
                <a:latin typeface="Calibri" panose="020F0502020204030204" pitchFamily="34" charset="0"/>
              </a:rPr>
              <a:t>The payment times report being prepared is </a:t>
            </a:r>
            <a:r>
              <a:rPr lang="en-AU" sz="1000" b="0" i="0" u="sng" strike="noStrike" kern="100" baseline="0">
                <a:solidFill>
                  <a:schemeClr val="tx2"/>
                </a:solidFill>
                <a:latin typeface="Calibri" panose="020F0502020204030204" pitchFamily="34" charset="0"/>
              </a:rPr>
              <a:t>for the reporting period of 1 July 2024 – 31 December 2024 (</a:t>
            </a:r>
            <a:r>
              <a:rPr lang="en-AU" sz="1000" b="1" i="0" u="sng" strike="noStrike" kern="100" baseline="0">
                <a:solidFill>
                  <a:schemeClr val="tx2"/>
                </a:solidFill>
                <a:latin typeface="Calibri" panose="020F0502020204030204" pitchFamily="34" charset="0"/>
              </a:rPr>
              <a:t>Relevant Reporting Period</a:t>
            </a:r>
            <a:r>
              <a:rPr lang="en-AU" sz="1000" b="0" i="0" u="sng" strike="noStrike" kern="100" baseline="0">
                <a:solidFill>
                  <a:schemeClr val="tx2"/>
                </a:solidFill>
                <a:latin typeface="Calibri" panose="020F0502020204030204" pitchFamily="34" charset="0"/>
              </a:rPr>
              <a:t>).</a:t>
            </a:r>
            <a:endParaRPr lang="en-AU" sz="1000" b="0" i="0" u="none" strike="noStrike" kern="100" baseline="0">
              <a:solidFill>
                <a:schemeClr val="tx2"/>
              </a:solidFill>
              <a:latin typeface="Calibri" panose="020F0502020204030204" pitchFamily="34" charset="0"/>
            </a:endParaRPr>
          </a:p>
        </xdr:txBody>
      </xdr:sp>
      <xdr:grpSp>
        <xdr:nvGrpSpPr>
          <xdr:cNvPr id="7431" name="guidance 7">
            <a:extLst>
              <a:ext uri="{FF2B5EF4-FFF2-40B4-BE49-F238E27FC236}">
                <a16:creationId xmlns:a16="http://schemas.microsoft.com/office/drawing/2014/main" id="{00000000-0008-0000-0200-0000071D0000}"/>
              </a:ext>
            </a:extLst>
          </xdr:cNvPr>
          <xdr:cNvGrpSpPr/>
        </xdr:nvGrpSpPr>
        <xdr:grpSpPr>
          <a:xfrm>
            <a:off x="7705726" y="3343278"/>
            <a:ext cx="4267199" cy="216000"/>
            <a:chOff x="1176132" y="4914621"/>
            <a:chExt cx="4097375" cy="215999"/>
          </a:xfrm>
        </xdr:grpSpPr>
        <xdr:sp macro="" textlink="">
          <xdr:nvSpPr>
            <xdr:cNvPr id="7432" name="Rectangle: Diagonal Corners Snipped 258" descr="Relevant section(s) in Guidance materials: Paragraphs 77-79, Examples 17 &amp; 18">
              <a:extLst>
                <a:ext uri="{FF2B5EF4-FFF2-40B4-BE49-F238E27FC236}">
                  <a16:creationId xmlns:a16="http://schemas.microsoft.com/office/drawing/2014/main" id="{00000000-0008-0000-0200-0000081D0000}"/>
                </a:ext>
              </a:extLst>
            </xdr:cNvPr>
            <xdr:cNvSpPr/>
          </xdr:nvSpPr>
          <xdr:spPr>
            <a:xfrm>
              <a:off x="1176132" y="4914621"/>
              <a:ext cx="4097375" cy="215999"/>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0" tIns="0" rIns="0" bIns="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indent="252000" algn="l"/>
              <a:r>
                <a:rPr lang="en-AU" sz="950" i="0">
                  <a:solidFill>
                    <a:schemeClr val="tx2"/>
                  </a:solidFill>
                </a:rPr>
                <a:t>Relevant section(s) in Guidance materials: </a:t>
              </a:r>
              <a:r>
                <a:rPr lang="en-AU" sz="950" i="0" kern="1200">
                  <a:solidFill>
                    <a:schemeClr val="tx2"/>
                  </a:solidFill>
                  <a:effectLst/>
                  <a:latin typeface="+mn-lt"/>
                  <a:ea typeface="+mn-ea"/>
                  <a:cs typeface="+mn-cs"/>
                </a:rPr>
                <a:t>Paragraphs 77-79, Examples 17 &amp; 18</a:t>
              </a:r>
              <a:endParaRPr lang="en-AU" sz="950" i="0">
                <a:solidFill>
                  <a:schemeClr val="tx2"/>
                </a:solidFill>
              </a:endParaRPr>
            </a:p>
          </xdr:txBody>
        </xdr:sp>
        <xdr:pic>
          <xdr:nvPicPr>
            <xdr:cNvPr id="7433" name="Graphic 42">
              <a:extLst>
                <a:ext uri="{FF2B5EF4-FFF2-40B4-BE49-F238E27FC236}">
                  <a16:creationId xmlns:a16="http://schemas.microsoft.com/office/drawing/2014/main" id="{00000000-0008-0000-0200-0000091D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1247196" y="4923621"/>
              <a:ext cx="190120" cy="197999"/>
            </a:xfrm>
            <a:prstGeom prst="rect">
              <a:avLst/>
            </a:prstGeom>
          </xdr:spPr>
        </xdr:pic>
      </xdr:grpSp>
    </xdr:grpSp>
    <xdr:clientData/>
  </xdr:twoCellAnchor>
  <xdr:twoCellAnchor editAs="absolute">
    <xdr:from>
      <xdr:col>1</xdr:col>
      <xdr:colOff>352425</xdr:colOff>
      <xdr:row>12</xdr:row>
      <xdr:rowOff>0</xdr:rowOff>
    </xdr:from>
    <xdr:to>
      <xdr:col>11</xdr:col>
      <xdr:colOff>104775</xdr:colOff>
      <xdr:row>21</xdr:row>
      <xdr:rowOff>161925</xdr:rowOff>
    </xdr:to>
    <xdr:sp macro="" textlink="">
      <xdr:nvSpPr>
        <xdr:cNvPr id="6795" name="Rectangle: Rounded Corners 35" descr="Important: Reforms to the Payment Times Reporting Scheme (the Scheme), which came into effect on 7 September 2024, brought in new definitions and reporting requirements that apply to reporting periods commencing on or after 1 July 2024. &#10;This means that all entities, regardless of their previous reporting status prior to the reforms, need to check if they meet the new criteria under section 7 of the Act to determine if they are required to report going forward for reporting periods commencing on or after 1 July 2024. &#10;Entities that meet the criteria under section 7 of the Act will become reporting entities under the reformed Scheme at the start of their first reporting period that commenced on or after 1 July 2024 (i.e. the start of the first reporting period under the new framework). &#10;Outlined below is how these principles are taken to apply to the entities in WE Group, noting that the scenarios and conditions presented are solely for illustrative purposes in this hypothetical example.">
          <a:extLst>
            <a:ext uri="{FF2B5EF4-FFF2-40B4-BE49-F238E27FC236}">
              <a16:creationId xmlns:a16="http://schemas.microsoft.com/office/drawing/2014/main" id="{00000000-0008-0000-0200-00008B1A0000}"/>
            </a:ext>
          </a:extLst>
        </xdr:cNvPr>
        <xdr:cNvSpPr/>
      </xdr:nvSpPr>
      <xdr:spPr>
        <a:xfrm>
          <a:off x="542925" y="2790825"/>
          <a:ext cx="5553075" cy="2200275"/>
        </a:xfrm>
        <a:prstGeom prst="roundRect">
          <a:avLst>
            <a:gd name="adj" fmla="val 11645"/>
          </a:avLst>
        </a:prstGeom>
        <a:solidFill>
          <a:srgbClr val="FFEDD8"/>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lIns="64800" tIns="72000" rIns="64800" bIns="72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nSpc>
              <a:spcPct val="107000"/>
            </a:lnSpc>
            <a:spcBef>
              <a:spcPts val="300"/>
            </a:spcBef>
            <a:spcAft>
              <a:spcPts val="300"/>
            </a:spcAft>
          </a:pPr>
          <a:r>
            <a:rPr lang="en-AU" sz="1000" b="1" i="0" u="none" strike="noStrike" kern="100" baseline="0">
              <a:solidFill>
                <a:srgbClr val="C00000"/>
              </a:solidFill>
            </a:rPr>
            <a:t>Important</a:t>
          </a:r>
          <a:r>
            <a:rPr lang="en-AU" sz="1000" b="0" i="0" u="none" strike="noStrike" kern="100" baseline="0">
              <a:solidFill>
                <a:srgbClr val="C00000"/>
              </a:solidFill>
            </a:rPr>
            <a:t>: </a:t>
          </a:r>
          <a:r>
            <a:rPr lang="en-AU" sz="1000" kern="100">
              <a:solidFill>
                <a:schemeClr val="tx2"/>
              </a:solidFill>
              <a:effectLst/>
              <a:ea typeface="Aptos" panose="020B0004020202020204" pitchFamily="34" charset="0"/>
              <a:cs typeface="Arial" panose="020B0604020202020204" pitchFamily="34" charset="0"/>
            </a:rPr>
            <a:t>Reforms to the Payment Times Reporting Scheme (the </a:t>
          </a:r>
          <a:r>
            <a:rPr lang="en-AU" sz="1000" b="1" kern="100">
              <a:solidFill>
                <a:schemeClr val="tx2"/>
              </a:solidFill>
              <a:effectLst/>
              <a:ea typeface="Aptos" panose="020B0004020202020204" pitchFamily="34" charset="0"/>
              <a:cs typeface="Arial" panose="020B0604020202020204" pitchFamily="34" charset="0"/>
            </a:rPr>
            <a:t>Scheme</a:t>
          </a:r>
          <a:r>
            <a:rPr lang="en-AU" sz="1000" kern="100">
              <a:solidFill>
                <a:schemeClr val="tx2"/>
              </a:solidFill>
              <a:effectLst/>
              <a:ea typeface="Aptos" panose="020B0004020202020204" pitchFamily="34" charset="0"/>
              <a:cs typeface="Arial" panose="020B0604020202020204" pitchFamily="34" charset="0"/>
            </a:rPr>
            <a:t>), which came into effect on 7 September 2024, brought in new definitions and reporting requirements that apply to reporting periods </a:t>
          </a:r>
          <a:r>
            <a:rPr lang="en-AU" sz="1000" u="sng" kern="100">
              <a:solidFill>
                <a:schemeClr val="tx2"/>
              </a:solidFill>
              <a:effectLst/>
              <a:ea typeface="Aptos" panose="020B0004020202020204" pitchFamily="34" charset="0"/>
              <a:cs typeface="Arial" panose="020B0604020202020204" pitchFamily="34" charset="0"/>
            </a:rPr>
            <a:t>commencing on or after 1 July 2024</a:t>
          </a:r>
          <a:r>
            <a:rPr lang="en-AU" sz="1000" kern="100">
              <a:solidFill>
                <a:schemeClr val="tx2"/>
              </a:solidFill>
              <a:effectLst/>
              <a:ea typeface="Aptos" panose="020B0004020202020204" pitchFamily="34" charset="0"/>
              <a:cs typeface="Arial" panose="020B0604020202020204" pitchFamily="34" charset="0"/>
            </a:rPr>
            <a:t>. </a:t>
          </a:r>
        </a:p>
        <a:p>
          <a:pPr>
            <a:lnSpc>
              <a:spcPct val="107000"/>
            </a:lnSpc>
            <a:spcBef>
              <a:spcPts val="300"/>
            </a:spcBef>
            <a:spcAft>
              <a:spcPts val="300"/>
            </a:spcAft>
          </a:pPr>
          <a:r>
            <a:rPr lang="en-AU" sz="1000" kern="100">
              <a:solidFill>
                <a:schemeClr val="tx2"/>
              </a:solidFill>
              <a:effectLst/>
              <a:ea typeface="Aptos" panose="020B0004020202020204" pitchFamily="34" charset="0"/>
              <a:cs typeface="Arial" panose="020B0604020202020204" pitchFamily="34" charset="0"/>
            </a:rPr>
            <a:t>This means that all entities, regardless of their previous reporting status prior to the reforms, need to check if they meet the new criteria under section 7 of the Act to determine if they are required to report going forward for reporting periods commencing on or after 1 July 2024. </a:t>
          </a:r>
        </a:p>
        <a:p>
          <a:pPr>
            <a:lnSpc>
              <a:spcPct val="107000"/>
            </a:lnSpc>
            <a:spcBef>
              <a:spcPts val="300"/>
            </a:spcBef>
            <a:spcAft>
              <a:spcPts val="300"/>
            </a:spcAft>
          </a:pPr>
          <a:r>
            <a:rPr lang="en-AU" sz="1000" kern="100">
              <a:solidFill>
                <a:schemeClr val="tx2"/>
              </a:solidFill>
              <a:effectLst/>
              <a:ea typeface="Aptos" panose="020B0004020202020204" pitchFamily="34" charset="0"/>
              <a:cs typeface="Arial" panose="020B0604020202020204" pitchFamily="34" charset="0"/>
            </a:rPr>
            <a:t>Entities that meet the criteria under section 7 of the Act will become reporting entities under the reformed Scheme at </a:t>
          </a:r>
          <a:r>
            <a:rPr lang="en-AU" sz="1000" u="sng" kern="100">
              <a:solidFill>
                <a:schemeClr val="tx2"/>
              </a:solidFill>
              <a:effectLst/>
              <a:ea typeface="Aptos" panose="020B0004020202020204" pitchFamily="34" charset="0"/>
              <a:cs typeface="Arial" panose="020B0604020202020204" pitchFamily="34" charset="0"/>
            </a:rPr>
            <a:t>the start of their first reporting period that commenced on or after 1 July 2024 (i.e. the start of the first reporting period under the new framework).</a:t>
          </a:r>
          <a:r>
            <a:rPr lang="en-AU" sz="1000" kern="100">
              <a:solidFill>
                <a:schemeClr val="tx2"/>
              </a:solidFill>
              <a:effectLst/>
              <a:ea typeface="Aptos" panose="020B0004020202020204" pitchFamily="34" charset="0"/>
              <a:cs typeface="Arial" panose="020B0604020202020204" pitchFamily="34" charset="0"/>
            </a:rPr>
            <a:t> </a:t>
          </a:r>
        </a:p>
        <a:p>
          <a:pPr>
            <a:spcBef>
              <a:spcPts val="300"/>
            </a:spcBef>
            <a:spcAft>
              <a:spcPts val="300"/>
            </a:spcAft>
          </a:pPr>
          <a:r>
            <a:rPr lang="en-AU" sz="1000">
              <a:solidFill>
                <a:schemeClr val="tx2"/>
              </a:solidFill>
              <a:effectLst/>
              <a:ea typeface="Aptos" panose="020B0004020202020204" pitchFamily="34" charset="0"/>
            </a:rPr>
            <a:t>Outlined below is how these principles are taken to apply to the entities in WE Group, noting that the scenarios and conditions presented are solely </a:t>
          </a:r>
          <a:r>
            <a:rPr lang="en-AU" sz="1000" u="sng">
              <a:solidFill>
                <a:schemeClr val="tx2"/>
              </a:solidFill>
              <a:effectLst/>
              <a:ea typeface="Aptos" panose="020B0004020202020204" pitchFamily="34" charset="0"/>
            </a:rPr>
            <a:t>for illustrative purposes</a:t>
          </a:r>
          <a:r>
            <a:rPr lang="en-AU" sz="1000">
              <a:solidFill>
                <a:schemeClr val="tx2"/>
              </a:solidFill>
              <a:effectLst/>
              <a:ea typeface="Aptos" panose="020B0004020202020204" pitchFamily="34" charset="0"/>
            </a:rPr>
            <a:t> in this hypothetical example.</a:t>
          </a:r>
          <a:endParaRPr lang="en-AU" sz="1000" b="0" i="0" u="none" strike="noStrike" kern="100" baseline="0">
            <a:solidFill>
              <a:schemeClr val="tx2"/>
            </a:solidFill>
          </a:endParaRPr>
        </a:p>
      </xdr:txBody>
    </xdr:sp>
    <xdr:clientData/>
  </xdr:twoCellAnchor>
  <xdr:twoCellAnchor editAs="absolute">
    <xdr:from>
      <xdr:col>22</xdr:col>
      <xdr:colOff>971556</xdr:colOff>
      <xdr:row>0</xdr:row>
      <xdr:rowOff>85725</xdr:rowOff>
    </xdr:from>
    <xdr:to>
      <xdr:col>23</xdr:col>
      <xdr:colOff>0</xdr:colOff>
      <xdr:row>0</xdr:row>
      <xdr:rowOff>444589</xdr:rowOff>
    </xdr:to>
    <xdr:grpSp>
      <xdr:nvGrpSpPr>
        <xdr:cNvPr id="170" name="Home Button" descr="click to go to Cover Page">
          <a:hlinkClick xmlns:r="http://schemas.openxmlformats.org/officeDocument/2006/relationships" r:id="rId4"/>
          <a:extLst>
            <a:ext uri="{FF2B5EF4-FFF2-40B4-BE49-F238E27FC236}">
              <a16:creationId xmlns:a16="http://schemas.microsoft.com/office/drawing/2014/main" id="{00000000-0008-0000-0200-0000AA000000}"/>
            </a:ext>
          </a:extLst>
        </xdr:cNvPr>
        <xdr:cNvGrpSpPr/>
      </xdr:nvGrpSpPr>
      <xdr:grpSpPr>
        <a:xfrm>
          <a:off x="13668381" y="85725"/>
          <a:ext cx="800094" cy="358864"/>
          <a:chOff x="1447807" y="1147997"/>
          <a:chExt cx="800094" cy="358864"/>
        </a:xfrm>
      </xdr:grpSpPr>
      <xdr:sp macro="" textlink="">
        <xdr:nvSpPr>
          <xdr:cNvPr id="171" name="home b">
            <a:extLst>
              <a:ext uri="{FF2B5EF4-FFF2-40B4-BE49-F238E27FC236}">
                <a16:creationId xmlns:a16="http://schemas.microsoft.com/office/drawing/2014/main" id="{00000000-0008-0000-0200-0000AB000000}"/>
              </a:ext>
            </a:extLst>
          </xdr:cNvPr>
          <xdr:cNvSpPr>
            <a:spLocks noChangeAspect="1"/>
          </xdr:cNvSpPr>
        </xdr:nvSpPr>
        <xdr:spPr>
          <a:xfrm>
            <a:off x="1447807" y="1147997"/>
            <a:ext cx="800094" cy="358864"/>
          </a:xfrm>
          <a:prstGeom prst="roundRect">
            <a:avLst>
              <a:gd name="adj" fmla="val 49545"/>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100" b="1"/>
          </a:p>
        </xdr:txBody>
      </xdr:sp>
      <xdr:pic>
        <xdr:nvPicPr>
          <xdr:cNvPr id="172" name="home a" descr="Home with solid fill">
            <a:extLst>
              <a:ext uri="{FF2B5EF4-FFF2-40B4-BE49-F238E27FC236}">
                <a16:creationId xmlns:a16="http://schemas.microsoft.com/office/drawing/2014/main" id="{00000000-0008-0000-0200-0000AC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1685854" y="1155904"/>
            <a:ext cx="324000" cy="324000"/>
          </a:xfrm>
          <a:prstGeom prst="rect">
            <a:avLst/>
          </a:prstGeom>
        </xdr:spPr>
      </xdr:pic>
    </xdr:grpSp>
    <xdr:clientData/>
  </xdr:twoCellAnchor>
  <xdr:twoCellAnchor editAs="absolute">
    <xdr:from>
      <xdr:col>21</xdr:col>
      <xdr:colOff>600081</xdr:colOff>
      <xdr:row>0</xdr:row>
      <xdr:rowOff>85725</xdr:rowOff>
    </xdr:from>
    <xdr:to>
      <xdr:col>22</xdr:col>
      <xdr:colOff>790575</xdr:colOff>
      <xdr:row>0</xdr:row>
      <xdr:rowOff>444589</xdr:rowOff>
    </xdr:to>
    <xdr:sp macro="" textlink="">
      <xdr:nvSpPr>
        <xdr:cNvPr id="173" name="Glossary Button" descr="click to go to Glossary">
          <a:hlinkClick xmlns:r="http://schemas.openxmlformats.org/officeDocument/2006/relationships" r:id="rId7"/>
          <a:extLst>
            <a:ext uri="{FF2B5EF4-FFF2-40B4-BE49-F238E27FC236}">
              <a16:creationId xmlns:a16="http://schemas.microsoft.com/office/drawing/2014/main" id="{00000000-0008-0000-0200-0000AD000000}"/>
            </a:ext>
          </a:extLst>
        </xdr:cNvPr>
        <xdr:cNvSpPr>
          <a:spLocks noChangeAspect="1"/>
        </xdr:cNvSpPr>
      </xdr:nvSpPr>
      <xdr:spPr>
        <a:xfrm>
          <a:off x="12687306" y="85725"/>
          <a:ext cx="800094" cy="358864"/>
        </a:xfrm>
        <a:prstGeom prst="roundRect">
          <a:avLst>
            <a:gd name="adj" fmla="val 50000"/>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b="1"/>
            <a:t>GLOSSARY</a:t>
          </a:r>
        </a:p>
      </xdr:txBody>
    </xdr:sp>
    <xdr:clientData/>
  </xdr:twoCellAnchor>
  <xdr:twoCellAnchor>
    <xdr:from>
      <xdr:col>1</xdr:col>
      <xdr:colOff>0</xdr:colOff>
      <xdr:row>65</xdr:row>
      <xdr:rowOff>114300</xdr:rowOff>
    </xdr:from>
    <xdr:to>
      <xdr:col>22</xdr:col>
      <xdr:colOff>1762126</xdr:colOff>
      <xdr:row>79</xdr:row>
      <xdr:rowOff>154276</xdr:rowOff>
    </xdr:to>
    <xdr:grpSp>
      <xdr:nvGrpSpPr>
        <xdr:cNvPr id="20051" name="Entity Info AusSubCo1 AusSubCo2" descr="• AusSubCo 1 has given the Regulator payment times report since 1 January 2021 (as a ‘member entity’ under the Scheme before the reforms).&#10;• However, following the reforms to the Scheme, separate reporting by ‘member entities’ is no longer required. Entities controlled by a reporting entity are excluded from the definition of a reporting entity and do not report separately, even if they independently meet all the other criteria to qualify as reporting entities.&#10;• As per its management accounts, AusSubCo 1’s standalone individual revenue for the year ended 31 December 2023 was $145M, and therefore it has met the $&gt;100M revenue threshold under the Act. Nevertheless, because it is controlled by another reporting entity (i.e. AusHoldCo), it is excluded from the definition of a reporting entity and does not give its own payment times report for the Relevant Reporting Period.&#10;• Instead, its payments must be reflected in AusHoldCo’s consolidated payment times report.&#10;• AusSubCo 2 has never given reports to the Regulator (as it hadn’t met applicable criteria under the Scheme before the reforms) and its individual revenue for the year ended 31 December 2023 was $5M. &#10;• Nevertheless, under the reforms, because it is controlled by AusHoldCo (a reporting entity) AusSubCo 2’s payments must also be reflected in AusHoldCo ‘s consolidated payment times report for the Relevant Reporting Period. &#10;• Accordingly, payments of both AusSubCo1 and AusSubCo2 must be captured and included in the relevant datasets - as evident in this document.">
          <a:extLst>
            <a:ext uri="{FF2B5EF4-FFF2-40B4-BE49-F238E27FC236}">
              <a16:creationId xmlns:a16="http://schemas.microsoft.com/office/drawing/2014/main" id="{00000000-0008-0000-0200-0000534E0000}"/>
            </a:ext>
          </a:extLst>
        </xdr:cNvPr>
        <xdr:cNvGrpSpPr>
          <a:grpSpLocks noChangeAspect="1"/>
        </xdr:cNvGrpSpPr>
      </xdr:nvGrpSpPr>
      <xdr:grpSpPr>
        <a:xfrm>
          <a:off x="190500" y="7277100"/>
          <a:ext cx="14268451" cy="0"/>
          <a:chOff x="190500" y="7277100"/>
          <a:chExt cx="14268451" cy="3116551"/>
        </a:xfrm>
      </xdr:grpSpPr>
      <xdr:sp macro="" textlink="">
        <xdr:nvSpPr>
          <xdr:cNvPr id="20052" name="Arrow: 1 to 2">
            <a:extLst>
              <a:ext uri="{FF2B5EF4-FFF2-40B4-BE49-F238E27FC236}">
                <a16:creationId xmlns:a16="http://schemas.microsoft.com/office/drawing/2014/main" id="{00000000-0008-0000-0200-0000544E0000}"/>
              </a:ext>
            </a:extLst>
          </xdr:cNvPr>
          <xdr:cNvSpPr>
            <a:spLocks/>
          </xdr:cNvSpPr>
        </xdr:nvSpPr>
        <xdr:spPr>
          <a:xfrm>
            <a:off x="713988" y="7696815"/>
            <a:ext cx="514738" cy="309715"/>
          </a:xfrm>
          <a:prstGeom prst="rightArrow">
            <a:avLst/>
          </a:prstGeom>
          <a:solidFill>
            <a:schemeClr val="accent6">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20053" name="Arrow: 1 to 2">
            <a:extLst>
              <a:ext uri="{FF2B5EF4-FFF2-40B4-BE49-F238E27FC236}">
                <a16:creationId xmlns:a16="http://schemas.microsoft.com/office/drawing/2014/main" id="{00000000-0008-0000-0200-0000554E0000}"/>
              </a:ext>
            </a:extLst>
          </xdr:cNvPr>
          <xdr:cNvSpPr>
            <a:spLocks/>
          </xdr:cNvSpPr>
        </xdr:nvSpPr>
        <xdr:spPr>
          <a:xfrm>
            <a:off x="2638038" y="7696815"/>
            <a:ext cx="514738" cy="309715"/>
          </a:xfrm>
          <a:prstGeom prst="rightArrow">
            <a:avLst/>
          </a:prstGeom>
          <a:solidFill>
            <a:schemeClr val="accent6">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20054" name="Arrow: 1 to 2">
            <a:extLst>
              <a:ext uri="{FF2B5EF4-FFF2-40B4-BE49-F238E27FC236}">
                <a16:creationId xmlns:a16="http://schemas.microsoft.com/office/drawing/2014/main" id="{00000000-0008-0000-0200-0000564E0000}"/>
              </a:ext>
            </a:extLst>
          </xdr:cNvPr>
          <xdr:cNvSpPr>
            <a:spLocks/>
          </xdr:cNvSpPr>
        </xdr:nvSpPr>
        <xdr:spPr>
          <a:xfrm>
            <a:off x="5781288" y="7696815"/>
            <a:ext cx="514738" cy="309715"/>
          </a:xfrm>
          <a:prstGeom prst="rightArrow">
            <a:avLst/>
          </a:prstGeom>
          <a:solidFill>
            <a:schemeClr val="accent6">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20055" name="Arrow: 1 to 2">
            <a:extLst>
              <a:ext uri="{FF2B5EF4-FFF2-40B4-BE49-F238E27FC236}">
                <a16:creationId xmlns:a16="http://schemas.microsoft.com/office/drawing/2014/main" id="{00000000-0008-0000-0200-0000574E0000}"/>
              </a:ext>
            </a:extLst>
          </xdr:cNvPr>
          <xdr:cNvSpPr>
            <a:spLocks/>
          </xdr:cNvSpPr>
        </xdr:nvSpPr>
        <xdr:spPr>
          <a:xfrm>
            <a:off x="8210163" y="7696815"/>
            <a:ext cx="514738" cy="309715"/>
          </a:xfrm>
          <a:prstGeom prst="rightArrow">
            <a:avLst/>
          </a:prstGeom>
          <a:solidFill>
            <a:schemeClr val="accent6">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20060" name="Arrow: 1 to 2">
            <a:extLst>
              <a:ext uri="{FF2B5EF4-FFF2-40B4-BE49-F238E27FC236}">
                <a16:creationId xmlns:a16="http://schemas.microsoft.com/office/drawing/2014/main" id="{00000000-0008-0000-0200-00005C4E0000}"/>
              </a:ext>
            </a:extLst>
          </xdr:cNvPr>
          <xdr:cNvSpPr>
            <a:spLocks/>
          </xdr:cNvSpPr>
        </xdr:nvSpPr>
        <xdr:spPr>
          <a:xfrm>
            <a:off x="10629513" y="7696815"/>
            <a:ext cx="514738" cy="309715"/>
          </a:xfrm>
          <a:prstGeom prst="rightArrow">
            <a:avLst/>
          </a:prstGeom>
          <a:solidFill>
            <a:schemeClr val="accent6">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20061" name="Arrow: 1 to 2">
            <a:extLst>
              <a:ext uri="{FF2B5EF4-FFF2-40B4-BE49-F238E27FC236}">
                <a16:creationId xmlns:a16="http://schemas.microsoft.com/office/drawing/2014/main" id="{00000000-0008-0000-0200-00005D4E0000}"/>
              </a:ext>
            </a:extLst>
          </xdr:cNvPr>
          <xdr:cNvSpPr>
            <a:spLocks/>
          </xdr:cNvSpPr>
        </xdr:nvSpPr>
        <xdr:spPr>
          <a:xfrm>
            <a:off x="734282" y="9650001"/>
            <a:ext cx="743337" cy="309715"/>
          </a:xfrm>
          <a:prstGeom prst="rightArrow">
            <a:avLst/>
          </a:prstGeom>
          <a:solidFill>
            <a:schemeClr val="accent6">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20062" name="Arrow: 1 to 2">
            <a:extLst>
              <a:ext uri="{FF2B5EF4-FFF2-40B4-BE49-F238E27FC236}">
                <a16:creationId xmlns:a16="http://schemas.microsoft.com/office/drawing/2014/main" id="{00000000-0008-0000-0200-00005E4E0000}"/>
              </a:ext>
            </a:extLst>
          </xdr:cNvPr>
          <xdr:cNvSpPr>
            <a:spLocks/>
          </xdr:cNvSpPr>
        </xdr:nvSpPr>
        <xdr:spPr>
          <a:xfrm>
            <a:off x="4193958" y="9650001"/>
            <a:ext cx="743337" cy="309715"/>
          </a:xfrm>
          <a:prstGeom prst="rightArrow">
            <a:avLst/>
          </a:prstGeom>
          <a:solidFill>
            <a:schemeClr val="accent6">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20063" name="Arrow: 1 to 2">
            <a:extLst>
              <a:ext uri="{FF2B5EF4-FFF2-40B4-BE49-F238E27FC236}">
                <a16:creationId xmlns:a16="http://schemas.microsoft.com/office/drawing/2014/main" id="{00000000-0008-0000-0200-00005F4E0000}"/>
              </a:ext>
            </a:extLst>
          </xdr:cNvPr>
          <xdr:cNvSpPr>
            <a:spLocks/>
          </xdr:cNvSpPr>
        </xdr:nvSpPr>
        <xdr:spPr>
          <a:xfrm>
            <a:off x="7352058" y="9650001"/>
            <a:ext cx="743337" cy="309715"/>
          </a:xfrm>
          <a:prstGeom prst="rightArrow">
            <a:avLst/>
          </a:prstGeom>
          <a:solidFill>
            <a:schemeClr val="accent6">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20064" name="Arrow: 1 to 2">
            <a:extLst>
              <a:ext uri="{FF2B5EF4-FFF2-40B4-BE49-F238E27FC236}">
                <a16:creationId xmlns:a16="http://schemas.microsoft.com/office/drawing/2014/main" id="{00000000-0008-0000-0200-0000604E0000}"/>
              </a:ext>
            </a:extLst>
          </xdr:cNvPr>
          <xdr:cNvSpPr>
            <a:spLocks/>
          </xdr:cNvSpPr>
        </xdr:nvSpPr>
        <xdr:spPr>
          <a:xfrm rot="19598965">
            <a:off x="12011923" y="9299895"/>
            <a:ext cx="1306125" cy="309715"/>
          </a:xfrm>
          <a:prstGeom prst="rightArrow">
            <a:avLst/>
          </a:prstGeom>
          <a:solidFill>
            <a:schemeClr val="accent6">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20065" name="Arrow: 1 to 2">
            <a:extLst>
              <a:ext uri="{FF2B5EF4-FFF2-40B4-BE49-F238E27FC236}">
                <a16:creationId xmlns:a16="http://schemas.microsoft.com/office/drawing/2014/main" id="{00000000-0008-0000-0200-0000614E0000}"/>
              </a:ext>
            </a:extLst>
          </xdr:cNvPr>
          <xdr:cNvSpPr>
            <a:spLocks/>
          </xdr:cNvSpPr>
        </xdr:nvSpPr>
        <xdr:spPr>
          <a:xfrm rot="1533005" flipV="1">
            <a:off x="11948149" y="7928523"/>
            <a:ext cx="1329192" cy="309715"/>
          </a:xfrm>
          <a:prstGeom prst="rightArrow">
            <a:avLst/>
          </a:prstGeom>
          <a:solidFill>
            <a:schemeClr val="accent6">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20066" name="Step 2 base">
            <a:extLst>
              <a:ext uri="{FF2B5EF4-FFF2-40B4-BE49-F238E27FC236}">
                <a16:creationId xmlns:a16="http://schemas.microsoft.com/office/drawing/2014/main" id="{00000000-0008-0000-0200-0000624E0000}"/>
              </a:ext>
            </a:extLst>
          </xdr:cNvPr>
          <xdr:cNvSpPr>
            <a:spLocks/>
          </xdr:cNvSpPr>
        </xdr:nvSpPr>
        <xdr:spPr>
          <a:xfrm>
            <a:off x="3120390" y="7277100"/>
            <a:ext cx="2657475" cy="1352550"/>
          </a:xfrm>
          <a:prstGeom prst="roundRect">
            <a:avLst>
              <a:gd name="adj" fmla="val 19753"/>
            </a:avLst>
          </a:prstGeom>
          <a:solidFill>
            <a:schemeClr val="accent6">
              <a:lumMod val="20000"/>
              <a:lumOff val="80000"/>
            </a:schemeClr>
          </a:solidFill>
          <a:ln>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43200" tIns="43200" rIns="43200" bIns="432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However, following the reforms to the Scheme, separate reporting by ‘member entities’ is no longer required. Entities controlled by a reporting entity are excluded from the definition of a reporting entity and do not report separately, even if they independently meet all the other criteria to qualify as reporting entities.</a:t>
            </a:r>
            <a:endParaRPr lang="en-AU" sz="1000">
              <a:solidFill>
                <a:schemeClr val="tx1"/>
              </a:solidFill>
            </a:endParaRPr>
          </a:p>
        </xdr:txBody>
      </xdr:sp>
      <xdr:sp macro="" textlink="">
        <xdr:nvSpPr>
          <xdr:cNvPr id="20067" name="Step 4 base">
            <a:extLst>
              <a:ext uri="{FF2B5EF4-FFF2-40B4-BE49-F238E27FC236}">
                <a16:creationId xmlns:a16="http://schemas.microsoft.com/office/drawing/2014/main" id="{00000000-0008-0000-0200-0000634E0000}"/>
              </a:ext>
            </a:extLst>
          </xdr:cNvPr>
          <xdr:cNvSpPr>
            <a:spLocks/>
          </xdr:cNvSpPr>
        </xdr:nvSpPr>
        <xdr:spPr>
          <a:xfrm>
            <a:off x="8698230" y="7277100"/>
            <a:ext cx="1924050" cy="1276349"/>
          </a:xfrm>
          <a:prstGeom prst="roundRect">
            <a:avLst>
              <a:gd name="adj" fmla="val 21373"/>
            </a:avLst>
          </a:prstGeom>
          <a:solidFill>
            <a:schemeClr val="accent6">
              <a:lumMod val="20000"/>
              <a:lumOff val="80000"/>
            </a:schemeClr>
          </a:solidFill>
          <a:ln>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Nevertheless, because it is controlled by another reporting entity (i.e. AusHoldCo), it is excluded from the definition of a reporting entity and does not give its own payment times report.</a:t>
            </a:r>
            <a:endParaRPr lang="en-AU" sz="1000">
              <a:solidFill>
                <a:schemeClr val="tx1"/>
              </a:solidFill>
            </a:endParaRPr>
          </a:p>
        </xdr:txBody>
      </xdr:sp>
      <xdr:sp macro="" textlink="">
        <xdr:nvSpPr>
          <xdr:cNvPr id="20068" name="Step 3 base">
            <a:extLst>
              <a:ext uri="{FF2B5EF4-FFF2-40B4-BE49-F238E27FC236}">
                <a16:creationId xmlns:a16="http://schemas.microsoft.com/office/drawing/2014/main" id="{00000000-0008-0000-0200-0000644E0000}"/>
              </a:ext>
            </a:extLst>
          </xdr:cNvPr>
          <xdr:cNvSpPr>
            <a:spLocks/>
          </xdr:cNvSpPr>
        </xdr:nvSpPr>
        <xdr:spPr>
          <a:xfrm>
            <a:off x="6271260" y="7277100"/>
            <a:ext cx="1933575" cy="1304925"/>
          </a:xfrm>
          <a:prstGeom prst="roundRect">
            <a:avLst>
              <a:gd name="adj" fmla="val 19465"/>
            </a:avLst>
          </a:prstGeom>
          <a:solidFill>
            <a:schemeClr val="accent6">
              <a:lumMod val="20000"/>
              <a:lumOff val="80000"/>
            </a:schemeClr>
          </a:solidFill>
          <a:ln>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As per its management accounts, AusSubCo 1’s standalone individual revenue for the year ended                     31 December 2023 was $145M, and therefore it has met the $&gt;100M revenue threshold under the Act.</a:t>
            </a:r>
            <a:endParaRPr lang="en-AU" sz="1000">
              <a:solidFill>
                <a:schemeClr val="tx1"/>
              </a:solidFill>
            </a:endParaRPr>
          </a:p>
        </xdr:txBody>
      </xdr:sp>
      <xdr:sp macro="" textlink="">
        <xdr:nvSpPr>
          <xdr:cNvPr id="20069" name="Step 5 base">
            <a:extLst>
              <a:ext uri="{FF2B5EF4-FFF2-40B4-BE49-F238E27FC236}">
                <a16:creationId xmlns:a16="http://schemas.microsoft.com/office/drawing/2014/main" id="{00000000-0008-0000-0200-0000654E0000}"/>
              </a:ext>
            </a:extLst>
          </xdr:cNvPr>
          <xdr:cNvSpPr>
            <a:spLocks/>
          </xdr:cNvSpPr>
        </xdr:nvSpPr>
        <xdr:spPr>
          <a:xfrm>
            <a:off x="11115676" y="7277101"/>
            <a:ext cx="1457324" cy="1188440"/>
          </a:xfrm>
          <a:prstGeom prst="roundRect">
            <a:avLst>
              <a:gd name="adj" fmla="val 23810"/>
            </a:avLst>
          </a:prstGeom>
          <a:solidFill>
            <a:schemeClr val="accent6">
              <a:lumMod val="20000"/>
              <a:lumOff val="80000"/>
            </a:schemeClr>
          </a:solidFill>
          <a:ln>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100"/>
              </a:spcBef>
              <a:spcAft>
                <a:spcPts val="100"/>
              </a:spcAft>
            </a:pPr>
            <a:r>
              <a:rPr lang="en-AU" sz="1000">
                <a:solidFill>
                  <a:srgbClr val="413A4A"/>
                </a:solidFill>
                <a:latin typeface="Calibri" panose="020F0502020204030204" pitchFamily="34" charset="0"/>
              </a:rPr>
              <a:t>Instead, its payments</a:t>
            </a:r>
            <a:r>
              <a:rPr lang="en-AU" sz="1000" baseline="0">
                <a:solidFill>
                  <a:srgbClr val="413A4A"/>
                </a:solidFill>
                <a:latin typeface="Calibri" panose="020F0502020204030204" pitchFamily="34" charset="0"/>
              </a:rPr>
              <a:t> data</a:t>
            </a:r>
            <a:r>
              <a:rPr lang="en-AU" sz="1000">
                <a:solidFill>
                  <a:srgbClr val="413A4A"/>
                </a:solidFill>
                <a:latin typeface="Calibri" panose="020F0502020204030204" pitchFamily="34" charset="0"/>
              </a:rPr>
              <a:t> must be reflected in AusHoldCo’s consolidated payment times report</a:t>
            </a:r>
            <a:r>
              <a:rPr lang="en-AU" sz="1000" baseline="0">
                <a:solidFill>
                  <a:srgbClr val="413A4A"/>
                </a:solidFill>
                <a:latin typeface="Calibri" panose="020F0502020204030204" pitchFamily="34" charset="0"/>
              </a:rPr>
              <a:t> for the Relevant Reporting Period.</a:t>
            </a:r>
            <a:endParaRPr lang="en-AU" sz="1000">
              <a:solidFill>
                <a:schemeClr val="tx1"/>
              </a:solidFill>
            </a:endParaRPr>
          </a:p>
        </xdr:txBody>
      </xdr:sp>
      <xdr:sp macro="" textlink="">
        <xdr:nvSpPr>
          <xdr:cNvPr id="20070" name="Step 1 base">
            <a:extLst>
              <a:ext uri="{FF2B5EF4-FFF2-40B4-BE49-F238E27FC236}">
                <a16:creationId xmlns:a16="http://schemas.microsoft.com/office/drawing/2014/main" id="{00000000-0008-0000-0200-0000664E0000}"/>
              </a:ext>
            </a:extLst>
          </xdr:cNvPr>
          <xdr:cNvSpPr>
            <a:spLocks/>
          </xdr:cNvSpPr>
        </xdr:nvSpPr>
        <xdr:spPr>
          <a:xfrm>
            <a:off x="1217295" y="7277100"/>
            <a:ext cx="1409700" cy="1314449"/>
          </a:xfrm>
          <a:prstGeom prst="roundRect">
            <a:avLst>
              <a:gd name="adj" fmla="val 21373"/>
            </a:avLst>
          </a:prstGeom>
          <a:solidFill>
            <a:schemeClr val="accent6">
              <a:lumMod val="20000"/>
              <a:lumOff val="80000"/>
            </a:schemeClr>
          </a:solidFill>
          <a:ln>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AusSubCo 1 has given the Regulator payment times reports since               1 January 2021 (as a ‘member entity’ under the Scheme before the reforms).</a:t>
            </a:r>
            <a:endParaRPr lang="en-AU" sz="1000">
              <a:solidFill>
                <a:schemeClr val="tx1"/>
              </a:solidFill>
            </a:endParaRPr>
          </a:p>
        </xdr:txBody>
      </xdr:sp>
      <xdr:sp macro="" textlink="">
        <xdr:nvSpPr>
          <xdr:cNvPr id="20071" name="!!AusSubCo1">
            <a:extLst>
              <a:ext uri="{FF2B5EF4-FFF2-40B4-BE49-F238E27FC236}">
                <a16:creationId xmlns:a16="http://schemas.microsoft.com/office/drawing/2014/main" id="{00000000-0008-0000-0200-0000674E0000}"/>
              </a:ext>
            </a:extLst>
          </xdr:cNvPr>
          <xdr:cNvSpPr>
            <a:spLocks/>
          </xdr:cNvSpPr>
        </xdr:nvSpPr>
        <xdr:spPr>
          <a:xfrm rot="16200000">
            <a:off x="-137020" y="7604621"/>
            <a:ext cx="1188440" cy="533400"/>
          </a:xfrm>
          <a:prstGeom prst="roundRect">
            <a:avLst>
              <a:gd name="adj" fmla="val 47619"/>
            </a:avLst>
          </a:prstGeom>
          <a:solidFill>
            <a:schemeClr val="accent6">
              <a:lumMod val="40000"/>
              <a:lumOff val="60000"/>
            </a:schemeClr>
          </a:solidFill>
          <a:ln>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300" b="1">
                <a:solidFill>
                  <a:schemeClr val="tx2"/>
                </a:solidFill>
              </a:rPr>
              <a:t>AusSubCo 1</a:t>
            </a:r>
          </a:p>
        </xdr:txBody>
      </xdr:sp>
      <xdr:sp macro="" textlink="">
        <xdr:nvSpPr>
          <xdr:cNvPr id="20072" name="Step 9 base">
            <a:extLst>
              <a:ext uri="{FF2B5EF4-FFF2-40B4-BE49-F238E27FC236}">
                <a16:creationId xmlns:a16="http://schemas.microsoft.com/office/drawing/2014/main" id="{00000000-0008-0000-0200-0000684E0000}"/>
              </a:ext>
            </a:extLst>
          </xdr:cNvPr>
          <xdr:cNvSpPr>
            <a:spLocks/>
          </xdr:cNvSpPr>
        </xdr:nvSpPr>
        <xdr:spPr>
          <a:xfrm>
            <a:off x="13239750" y="7840719"/>
            <a:ext cx="1219201" cy="2109078"/>
          </a:xfrm>
          <a:prstGeom prst="roundRect">
            <a:avLst>
              <a:gd name="adj" fmla="val 22989"/>
            </a:avLst>
          </a:prstGeom>
          <a:solidFill>
            <a:schemeClr val="accent6">
              <a:lumMod val="20000"/>
              <a:lumOff val="80000"/>
            </a:schemeClr>
          </a:solidFill>
          <a:ln>
            <a:solidFill>
              <a:schemeClr val="accent6">
                <a:lumMod val="40000"/>
                <a:lumOff val="60000"/>
              </a:schemeClr>
            </a:solidFill>
          </a:ln>
          <a:effectLst>
            <a:glow rad="63500">
              <a:srgbClr val="00B050">
                <a:alpha val="30000"/>
              </a:srgbClr>
            </a:glow>
          </a:effectLst>
        </xdr:spPr>
        <xdr:style>
          <a:lnRef idx="2">
            <a:schemeClr val="accent1">
              <a:shade val="15000"/>
            </a:schemeClr>
          </a:lnRef>
          <a:fillRef idx="1">
            <a:schemeClr val="accent1"/>
          </a:fillRef>
          <a:effectRef idx="0">
            <a:schemeClr val="accent1"/>
          </a:effectRef>
          <a:fontRef idx="minor">
            <a:schemeClr val="lt1"/>
          </a:fontRef>
        </xdr:style>
        <xdr:txBody>
          <a:bodyPr wrap="square" lIns="43200" tIns="43200" rIns="43200" bIns="432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200"/>
              </a:spcBef>
              <a:spcAft>
                <a:spcPts val="200"/>
              </a:spcAft>
            </a:pPr>
            <a:r>
              <a:rPr lang="en-AU" sz="1000" b="0">
                <a:solidFill>
                  <a:srgbClr val="413A4A"/>
                </a:solidFill>
                <a:latin typeface="Calibri" panose="020F0502020204030204" pitchFamily="34" charset="0"/>
              </a:rPr>
              <a:t>Accordingly, payments data of both AusSubCo1 and AusSubCo2  must be captured and included in the relevant</a:t>
            </a:r>
            <a:r>
              <a:rPr lang="en-AU" sz="1000" b="0" baseline="0">
                <a:solidFill>
                  <a:srgbClr val="413A4A"/>
                </a:solidFill>
                <a:latin typeface="Calibri" panose="020F0502020204030204" pitchFamily="34" charset="0"/>
              </a:rPr>
              <a:t> </a:t>
            </a:r>
            <a:r>
              <a:rPr lang="en-AU" sz="1000" b="0">
                <a:solidFill>
                  <a:srgbClr val="413A4A"/>
                </a:solidFill>
                <a:latin typeface="Calibri" panose="020F0502020204030204" pitchFamily="34" charset="0"/>
              </a:rPr>
              <a:t>datasets</a:t>
            </a:r>
            <a:r>
              <a:rPr lang="en-AU" sz="1000" b="1">
                <a:solidFill>
                  <a:srgbClr val="413A4A"/>
                </a:solidFill>
                <a:latin typeface="Calibri" panose="020F0502020204030204" pitchFamily="34" charset="0"/>
              </a:rPr>
              <a:t>.</a:t>
            </a:r>
            <a:endParaRPr lang="en-AU" sz="1000" b="1" i="0">
              <a:solidFill>
                <a:schemeClr val="tx1"/>
              </a:solidFill>
            </a:endParaRPr>
          </a:p>
        </xdr:txBody>
      </xdr:sp>
      <xdr:sp macro="" textlink="">
        <xdr:nvSpPr>
          <xdr:cNvPr id="20073" name="!!AusSubCo1">
            <a:extLst>
              <a:ext uri="{FF2B5EF4-FFF2-40B4-BE49-F238E27FC236}">
                <a16:creationId xmlns:a16="http://schemas.microsoft.com/office/drawing/2014/main" id="{00000000-0008-0000-0200-0000694E0000}"/>
              </a:ext>
            </a:extLst>
          </xdr:cNvPr>
          <xdr:cNvSpPr>
            <a:spLocks/>
          </xdr:cNvSpPr>
        </xdr:nvSpPr>
        <xdr:spPr>
          <a:xfrm rot="16200000">
            <a:off x="-137020" y="9532731"/>
            <a:ext cx="1188440" cy="533400"/>
          </a:xfrm>
          <a:prstGeom prst="roundRect">
            <a:avLst>
              <a:gd name="adj" fmla="val 47619"/>
            </a:avLst>
          </a:prstGeom>
          <a:solidFill>
            <a:schemeClr val="accent6">
              <a:lumMod val="40000"/>
              <a:lumOff val="60000"/>
            </a:schemeClr>
          </a:solidFill>
          <a:ln>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300" b="1">
                <a:solidFill>
                  <a:schemeClr val="tx2"/>
                </a:solidFill>
              </a:rPr>
              <a:t>AusSubCo 2</a:t>
            </a:r>
          </a:p>
        </xdr:txBody>
      </xdr:sp>
      <xdr:sp macro="" textlink="">
        <xdr:nvSpPr>
          <xdr:cNvPr id="20074" name="Step 2 base">
            <a:extLst>
              <a:ext uri="{FF2B5EF4-FFF2-40B4-BE49-F238E27FC236}">
                <a16:creationId xmlns:a16="http://schemas.microsoft.com/office/drawing/2014/main" id="{00000000-0008-0000-0200-00006A4E0000}"/>
              </a:ext>
            </a:extLst>
          </xdr:cNvPr>
          <xdr:cNvSpPr>
            <a:spLocks/>
          </xdr:cNvSpPr>
        </xdr:nvSpPr>
        <xdr:spPr>
          <a:xfrm>
            <a:off x="4947677" y="9494968"/>
            <a:ext cx="2394000" cy="608926"/>
          </a:xfrm>
          <a:prstGeom prst="roundRect">
            <a:avLst>
              <a:gd name="adj" fmla="val 41713"/>
            </a:avLst>
          </a:prstGeom>
          <a:solidFill>
            <a:schemeClr val="accent6">
              <a:lumMod val="20000"/>
              <a:lumOff val="80000"/>
            </a:schemeClr>
          </a:solidFill>
          <a:ln>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43200" tIns="43200" rIns="43200" bIns="432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Its individual revenue for the year ended 31 December 2023 was $5M.</a:t>
            </a:r>
            <a:endParaRPr lang="en-AU" sz="1000">
              <a:solidFill>
                <a:schemeClr val="tx1"/>
              </a:solidFill>
            </a:endParaRPr>
          </a:p>
        </xdr:txBody>
      </xdr:sp>
      <xdr:sp macro="" textlink="">
        <xdr:nvSpPr>
          <xdr:cNvPr id="20075" name="Step 3 base">
            <a:extLst>
              <a:ext uri="{FF2B5EF4-FFF2-40B4-BE49-F238E27FC236}">
                <a16:creationId xmlns:a16="http://schemas.microsoft.com/office/drawing/2014/main" id="{00000000-0008-0000-0200-00006B4E0000}"/>
              </a:ext>
            </a:extLst>
          </xdr:cNvPr>
          <xdr:cNvSpPr>
            <a:spLocks/>
          </xdr:cNvSpPr>
        </xdr:nvSpPr>
        <xdr:spPr>
          <a:xfrm>
            <a:off x="8105775" y="9324975"/>
            <a:ext cx="4076700" cy="778919"/>
          </a:xfrm>
          <a:prstGeom prst="roundRect">
            <a:avLst>
              <a:gd name="adj" fmla="val 32609"/>
            </a:avLst>
          </a:prstGeom>
          <a:solidFill>
            <a:schemeClr val="accent6">
              <a:lumMod val="20000"/>
              <a:lumOff val="80000"/>
            </a:schemeClr>
          </a:solidFill>
          <a:ln>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43200" tIns="43200" rIns="43200" bIns="432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Nevertheless, under the reforms, because it is controlled by AusHoldCo (a reporting entity) AusSubCo 2’s payments data must also be reflected in AusHoldCo ‘s consolidated payment times report for the Relevant Reporting Period. </a:t>
            </a:r>
          </a:p>
        </xdr:txBody>
      </xdr:sp>
      <xdr:sp macro="" textlink="">
        <xdr:nvSpPr>
          <xdr:cNvPr id="20076" name="Step 1 base">
            <a:extLst>
              <a:ext uri="{FF2B5EF4-FFF2-40B4-BE49-F238E27FC236}">
                <a16:creationId xmlns:a16="http://schemas.microsoft.com/office/drawing/2014/main" id="{00000000-0008-0000-0200-00006C4E0000}"/>
              </a:ext>
            </a:extLst>
          </xdr:cNvPr>
          <xdr:cNvSpPr>
            <a:spLocks/>
          </xdr:cNvSpPr>
        </xdr:nvSpPr>
        <xdr:spPr>
          <a:xfrm>
            <a:off x="1488001" y="9494968"/>
            <a:ext cx="2695575" cy="608926"/>
          </a:xfrm>
          <a:prstGeom prst="roundRect">
            <a:avLst>
              <a:gd name="adj" fmla="val 41713"/>
            </a:avLst>
          </a:prstGeom>
          <a:solidFill>
            <a:schemeClr val="accent6">
              <a:lumMod val="20000"/>
              <a:lumOff val="80000"/>
            </a:schemeClr>
          </a:solidFill>
          <a:ln>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43200" tIns="43200" rIns="43200" bIns="432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AusSubCo 2 has never given reports to the Regulator (as it hadn’t met applicable criteria under the Scheme before the reforms).</a:t>
            </a:r>
            <a:endParaRPr lang="en-AU" sz="1000">
              <a:solidFill>
                <a:schemeClr val="tx1"/>
              </a:solidFill>
            </a:endParaRPr>
          </a:p>
        </xdr:txBody>
      </xdr:sp>
    </xdr:grpSp>
    <xdr:clientData/>
  </xdr:twoCellAnchor>
  <xdr:twoCellAnchor>
    <xdr:from>
      <xdr:col>1</xdr:col>
      <xdr:colOff>152400</xdr:colOff>
      <xdr:row>45</xdr:row>
      <xdr:rowOff>76200</xdr:rowOff>
    </xdr:from>
    <xdr:to>
      <xdr:col>22</xdr:col>
      <xdr:colOff>1628849</xdr:colOff>
      <xdr:row>62</xdr:row>
      <xdr:rowOff>123826</xdr:rowOff>
    </xdr:to>
    <xdr:grpSp>
      <xdr:nvGrpSpPr>
        <xdr:cNvPr id="20121" name="Entity Info AusHoldCo" descr="• AusHoldCo has given the Regulator payment times reports since 1 January 2021 (as a ‘controlling corporation’ under the Scheme before the reforms).&#10;• To determine if it is required to report for reporting periods commencing on or after 1 July 2024, AusHoldCo assesses its circumstances against the relevant (post-reforms) criteria under section 7 of the Act. &#10;• As at 1 July 2024, AusHoldCo’s previous financial year was the year ended 31 December 2023. AusHoldCo is a holding company and does not carry on any operations in its own right. However as per its consolidated financial statements for the year ended 31 December 2023, its reported consolidated revenue (which includes the revenue of all its controlled entities) was AUD$300M. &#10;• On completing the assessment, AusHoldCo determines that it became a reporting entity on 1 July 2024, because on that date:&#10; it was a Constitutionally Covered Entity (CCE), &#10; it had a connection to Australia,&#10; its consolidated revenue was more than $100M for the previous financial year (year ended 31 December 2023), and &#10; it was not controlled by another reporting entity (i.e. it was the highest-level entity within the group that meets the criteria to qualify as a reporting entity). &#10;    (Note: See paragraphs 1-40 of the Guidance materials for more information about applying the relevant criteria)&#10;• As a reporting entity under the reformed Scheme, AusHoldCo is required to submit a single, consolidated payment times report each reporting period. The reports must combine and reflect its own payments and those of all entities it controls (see paras 96-102 and Example 19 of the Guidance materials for more details).&#10;• To achieve this, AusHoldCo must collect, and include in relevant datasets, payment data from itself and all of its controlled entities (including the trust and its controlled foreign subsidiaries) – as evident* in this document.&#10;(*Note: As a holding company, AusHoldCo had no payments in the Relevant Reporting Period and therefore no payments from it are reflected in the datasets. However, as the highest-level entity within the group that qualifies as a reporting entity, it is still the one responsible for submitting a consolidated payment times report for the Relevant Reporting Period.">
          <a:extLst>
            <a:ext uri="{FF2B5EF4-FFF2-40B4-BE49-F238E27FC236}">
              <a16:creationId xmlns:a16="http://schemas.microsoft.com/office/drawing/2014/main" id="{00000000-0008-0000-0200-0000994E0000}"/>
            </a:ext>
          </a:extLst>
        </xdr:cNvPr>
        <xdr:cNvGrpSpPr/>
      </xdr:nvGrpSpPr>
      <xdr:grpSpPr>
        <a:xfrm>
          <a:off x="342900" y="6648450"/>
          <a:ext cx="13982774" cy="0"/>
          <a:chOff x="1219200" y="571500"/>
          <a:chExt cx="13982774" cy="3295651"/>
        </a:xfrm>
      </xdr:grpSpPr>
      <xdr:sp macro="" textlink="">
        <xdr:nvSpPr>
          <xdr:cNvPr id="20122" name="Arrow: 1 to 2">
            <a:extLst>
              <a:ext uri="{FF2B5EF4-FFF2-40B4-BE49-F238E27FC236}">
                <a16:creationId xmlns:a16="http://schemas.microsoft.com/office/drawing/2014/main" id="{00000000-0008-0000-0200-00009A4E0000}"/>
              </a:ext>
            </a:extLst>
          </xdr:cNvPr>
          <xdr:cNvSpPr>
            <a:spLocks noChangeAspect="1"/>
          </xdr:cNvSpPr>
        </xdr:nvSpPr>
        <xdr:spPr>
          <a:xfrm>
            <a:off x="11706226" y="885085"/>
            <a:ext cx="952498" cy="307649"/>
          </a:xfrm>
          <a:prstGeom prst="rightArrow">
            <a:avLst/>
          </a:prstGeom>
          <a:solidFill>
            <a:schemeClr val="accent5">
              <a:alpha val="75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20123" name="Arrow: 1 to 2">
            <a:extLst>
              <a:ext uri="{FF2B5EF4-FFF2-40B4-BE49-F238E27FC236}">
                <a16:creationId xmlns:a16="http://schemas.microsoft.com/office/drawing/2014/main" id="{00000000-0008-0000-0200-00009B4E0000}"/>
              </a:ext>
            </a:extLst>
          </xdr:cNvPr>
          <xdr:cNvSpPr>
            <a:spLocks noChangeAspect="1"/>
          </xdr:cNvSpPr>
        </xdr:nvSpPr>
        <xdr:spPr>
          <a:xfrm flipH="1">
            <a:off x="7753347" y="3113935"/>
            <a:ext cx="942976" cy="307649"/>
          </a:xfrm>
          <a:prstGeom prst="rightArrow">
            <a:avLst/>
          </a:prstGeom>
          <a:solidFill>
            <a:schemeClr val="accent5">
              <a:alpha val="75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20124" name="Arrow: 1 to 2">
            <a:extLst>
              <a:ext uri="{FF2B5EF4-FFF2-40B4-BE49-F238E27FC236}">
                <a16:creationId xmlns:a16="http://schemas.microsoft.com/office/drawing/2014/main" id="{00000000-0008-0000-0200-00009C4E0000}"/>
              </a:ext>
            </a:extLst>
          </xdr:cNvPr>
          <xdr:cNvSpPr>
            <a:spLocks noChangeAspect="1"/>
          </xdr:cNvSpPr>
        </xdr:nvSpPr>
        <xdr:spPr>
          <a:xfrm>
            <a:off x="7706529" y="885085"/>
            <a:ext cx="752475" cy="307649"/>
          </a:xfrm>
          <a:prstGeom prst="rightArrow">
            <a:avLst/>
          </a:prstGeom>
          <a:solidFill>
            <a:schemeClr val="accent5">
              <a:alpha val="75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20125" name="Arrow: 1 to 2">
            <a:extLst>
              <a:ext uri="{FF2B5EF4-FFF2-40B4-BE49-F238E27FC236}">
                <a16:creationId xmlns:a16="http://schemas.microsoft.com/office/drawing/2014/main" id="{00000000-0008-0000-0200-00009D4E0000}"/>
              </a:ext>
            </a:extLst>
          </xdr:cNvPr>
          <xdr:cNvSpPr>
            <a:spLocks noChangeAspect="1"/>
          </xdr:cNvSpPr>
        </xdr:nvSpPr>
        <xdr:spPr>
          <a:xfrm>
            <a:off x="3932850" y="885085"/>
            <a:ext cx="752475" cy="307649"/>
          </a:xfrm>
          <a:prstGeom prst="rightArrow">
            <a:avLst/>
          </a:prstGeom>
          <a:solidFill>
            <a:schemeClr val="accent5">
              <a:alpha val="75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20126" name="Arrow: 1 to 2">
            <a:extLst>
              <a:ext uri="{FF2B5EF4-FFF2-40B4-BE49-F238E27FC236}">
                <a16:creationId xmlns:a16="http://schemas.microsoft.com/office/drawing/2014/main" id="{00000000-0008-0000-0200-00009E4E0000}"/>
              </a:ext>
            </a:extLst>
          </xdr:cNvPr>
          <xdr:cNvSpPr>
            <a:spLocks noChangeAspect="1"/>
          </xdr:cNvSpPr>
        </xdr:nvSpPr>
        <xdr:spPr>
          <a:xfrm flipH="1">
            <a:off x="3962397" y="3113935"/>
            <a:ext cx="942976" cy="307649"/>
          </a:xfrm>
          <a:prstGeom prst="rightArrow">
            <a:avLst/>
          </a:prstGeom>
          <a:solidFill>
            <a:schemeClr val="accent5">
              <a:alpha val="75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20127" name="Arrow: 1 to 2">
            <a:extLst>
              <a:ext uri="{FF2B5EF4-FFF2-40B4-BE49-F238E27FC236}">
                <a16:creationId xmlns:a16="http://schemas.microsoft.com/office/drawing/2014/main" id="{00000000-0008-0000-0200-00009F4E0000}"/>
              </a:ext>
            </a:extLst>
          </xdr:cNvPr>
          <xdr:cNvSpPr>
            <a:spLocks noChangeAspect="1"/>
          </xdr:cNvSpPr>
        </xdr:nvSpPr>
        <xdr:spPr>
          <a:xfrm flipH="1">
            <a:off x="11706222" y="3113935"/>
            <a:ext cx="942976" cy="307649"/>
          </a:xfrm>
          <a:prstGeom prst="rightArrow">
            <a:avLst/>
          </a:prstGeom>
          <a:solidFill>
            <a:schemeClr val="accent5">
              <a:alpha val="75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20128" name="Step 9 base">
            <a:extLst>
              <a:ext uri="{FF2B5EF4-FFF2-40B4-BE49-F238E27FC236}">
                <a16:creationId xmlns:a16="http://schemas.microsoft.com/office/drawing/2014/main" id="{00000000-0008-0000-0200-0000A04E0000}"/>
              </a:ext>
            </a:extLst>
          </xdr:cNvPr>
          <xdr:cNvSpPr>
            <a:spLocks noChangeAspect="1"/>
          </xdr:cNvSpPr>
        </xdr:nvSpPr>
        <xdr:spPr>
          <a:xfrm>
            <a:off x="1219200" y="2362200"/>
            <a:ext cx="2743200" cy="1504951"/>
          </a:xfrm>
          <a:prstGeom prst="roundRect">
            <a:avLst>
              <a:gd name="adj" fmla="val 16878"/>
            </a:avLst>
          </a:prstGeom>
          <a:solidFill>
            <a:schemeClr val="accent2">
              <a:lumMod val="20000"/>
              <a:lumOff val="80000"/>
            </a:schemeClr>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200"/>
              </a:spcBef>
              <a:spcAft>
                <a:spcPts val="200"/>
              </a:spcAft>
            </a:pPr>
            <a:r>
              <a:rPr lang="en-AU" sz="1000" b="1">
                <a:solidFill>
                  <a:srgbClr val="413A4A"/>
                </a:solidFill>
                <a:latin typeface="Calibri" panose="020F0502020204030204" pitchFamily="34" charset="0"/>
              </a:rPr>
              <a:t>Note:</a:t>
            </a:r>
            <a:r>
              <a:rPr lang="en-AU" sz="1000">
                <a:solidFill>
                  <a:srgbClr val="413A4A"/>
                </a:solidFill>
                <a:latin typeface="Calibri" panose="020F0502020204030204" pitchFamily="34" charset="0"/>
              </a:rPr>
              <a:t> As a holding company, AusHoldCo had no payments in the Relevant Reporting Period and therefore no payments from AusHoldCo are reflected in the datasets. </a:t>
            </a:r>
          </a:p>
          <a:p>
            <a:pPr algn="ctr">
              <a:spcBef>
                <a:spcPts val="200"/>
              </a:spcBef>
              <a:spcAft>
                <a:spcPts val="200"/>
              </a:spcAft>
            </a:pPr>
            <a:r>
              <a:rPr lang="en-AU" sz="1000">
                <a:solidFill>
                  <a:srgbClr val="413A4A"/>
                </a:solidFill>
                <a:latin typeface="Calibri" panose="020F0502020204030204" pitchFamily="34" charset="0"/>
              </a:rPr>
              <a:t>However, as the highest-level entity within the group that qualifies as a reporting entity, it is still the one responsible for submitting a consolidated payment times report for the Relevant Reporting Period.</a:t>
            </a:r>
            <a:endParaRPr lang="en-AU" sz="1000">
              <a:solidFill>
                <a:schemeClr val="tx1"/>
              </a:solidFill>
            </a:endParaRPr>
          </a:p>
        </xdr:txBody>
      </xdr:sp>
      <xdr:sp macro="" textlink="">
        <xdr:nvSpPr>
          <xdr:cNvPr id="20129" name="Step 3 base">
            <a:extLst>
              <a:ext uri="{FF2B5EF4-FFF2-40B4-BE49-F238E27FC236}">
                <a16:creationId xmlns:a16="http://schemas.microsoft.com/office/drawing/2014/main" id="{00000000-0008-0000-0200-0000A14E0000}"/>
              </a:ext>
            </a:extLst>
          </xdr:cNvPr>
          <xdr:cNvSpPr>
            <a:spLocks noChangeAspect="1"/>
          </xdr:cNvSpPr>
        </xdr:nvSpPr>
        <xdr:spPr>
          <a:xfrm>
            <a:off x="8463005" y="571500"/>
            <a:ext cx="3252745" cy="1323975"/>
          </a:xfrm>
          <a:prstGeom prst="roundRect">
            <a:avLst>
              <a:gd name="adj" fmla="val 19185"/>
            </a:avLst>
          </a:prstGeom>
          <a:solidFill>
            <a:schemeClr val="accent5"/>
          </a:solidFill>
          <a:ln>
            <a:solidFill>
              <a:schemeClr val="accent5">
                <a:lumMod val="9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As at 1 July 2024, AusHoldCo's previous financial year was the year ended 31 December 2023. AusHoldCo is a holding company and does not carry on any operations in its own right. </a:t>
            </a:r>
          </a:p>
          <a:p>
            <a:pPr algn="ctr"/>
            <a:r>
              <a:rPr lang="en-AU" sz="1000">
                <a:solidFill>
                  <a:srgbClr val="413A4A"/>
                </a:solidFill>
                <a:latin typeface="Calibri" panose="020F0502020204030204" pitchFamily="34" charset="0"/>
              </a:rPr>
              <a:t>However as per its consolidated financial statements for the year ended 31 December 2023</a:t>
            </a:r>
            <a:r>
              <a:rPr lang="en-AU" sz="1000" i="1">
                <a:solidFill>
                  <a:srgbClr val="413A4A"/>
                </a:solidFill>
                <a:latin typeface="Calibri" panose="020F0502020204030204" pitchFamily="34" charset="0"/>
              </a:rPr>
              <a:t>, </a:t>
            </a:r>
            <a:r>
              <a:rPr lang="en-AU" sz="1000">
                <a:solidFill>
                  <a:srgbClr val="413A4A"/>
                </a:solidFill>
                <a:latin typeface="Calibri" panose="020F0502020204030204" pitchFamily="34" charset="0"/>
              </a:rPr>
              <a:t>its reported </a:t>
            </a:r>
            <a:r>
              <a:rPr lang="en-AU" sz="1000" u="sng">
                <a:solidFill>
                  <a:srgbClr val="413A4A"/>
                </a:solidFill>
                <a:latin typeface="Calibri" panose="020F0502020204030204" pitchFamily="34" charset="0"/>
              </a:rPr>
              <a:t>consolidated revenue </a:t>
            </a:r>
            <a:r>
              <a:rPr lang="en-AU" sz="1000">
                <a:solidFill>
                  <a:srgbClr val="413A4A"/>
                </a:solidFill>
                <a:latin typeface="Calibri" panose="020F0502020204030204" pitchFamily="34" charset="0"/>
              </a:rPr>
              <a:t>(which includes the revenue of all its controlled entities) was AUD300M. </a:t>
            </a:r>
            <a:endParaRPr lang="en-AU" sz="1000">
              <a:solidFill>
                <a:schemeClr val="tx1"/>
              </a:solidFill>
            </a:endParaRPr>
          </a:p>
        </xdr:txBody>
      </xdr:sp>
      <xdr:sp macro="" textlink="">
        <xdr:nvSpPr>
          <xdr:cNvPr id="20130" name="Step 8 base">
            <a:extLst>
              <a:ext uri="{FF2B5EF4-FFF2-40B4-BE49-F238E27FC236}">
                <a16:creationId xmlns:a16="http://schemas.microsoft.com/office/drawing/2014/main" id="{00000000-0008-0000-0200-0000A24E0000}"/>
              </a:ext>
            </a:extLst>
          </xdr:cNvPr>
          <xdr:cNvSpPr>
            <a:spLocks noChangeAspect="1"/>
          </xdr:cNvSpPr>
        </xdr:nvSpPr>
        <xdr:spPr>
          <a:xfrm>
            <a:off x="4907597" y="2851314"/>
            <a:ext cx="2846285" cy="1015837"/>
          </a:xfrm>
          <a:prstGeom prst="roundRect">
            <a:avLst>
              <a:gd name="adj" fmla="val 25004"/>
            </a:avLst>
          </a:prstGeom>
          <a:solidFill>
            <a:schemeClr val="accent5"/>
          </a:solidFill>
          <a:ln>
            <a:solidFill>
              <a:schemeClr val="accent5">
                <a:lumMod val="9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To achieve this, AusHoldCo must collect, and include in relevant datasets, payment data from itself and all of its controlled entities (</a:t>
            </a:r>
            <a:r>
              <a:rPr lang="en-AU" sz="1000" u="sng">
                <a:solidFill>
                  <a:srgbClr val="413A4A"/>
                </a:solidFill>
                <a:latin typeface="Calibri" panose="020F0502020204030204" pitchFamily="34" charset="0"/>
              </a:rPr>
              <a:t>including the trust and its controlled foreign subsidiaries</a:t>
            </a:r>
            <a:r>
              <a:rPr lang="en-AU" sz="1000">
                <a:solidFill>
                  <a:srgbClr val="413A4A"/>
                </a:solidFill>
                <a:latin typeface="Calibri" panose="020F0502020204030204" pitchFamily="34" charset="0"/>
              </a:rPr>
              <a:t>).</a:t>
            </a:r>
            <a:endParaRPr lang="en-AU" sz="1000">
              <a:solidFill>
                <a:schemeClr val="tx1"/>
              </a:solidFill>
            </a:endParaRPr>
          </a:p>
        </xdr:txBody>
      </xdr:sp>
      <xdr:sp macro="" textlink="">
        <xdr:nvSpPr>
          <xdr:cNvPr id="20131" name="Step 2 base">
            <a:extLst>
              <a:ext uri="{FF2B5EF4-FFF2-40B4-BE49-F238E27FC236}">
                <a16:creationId xmlns:a16="http://schemas.microsoft.com/office/drawing/2014/main" id="{00000000-0008-0000-0200-0000A34E0000}"/>
              </a:ext>
            </a:extLst>
          </xdr:cNvPr>
          <xdr:cNvSpPr>
            <a:spLocks/>
          </xdr:cNvSpPr>
        </xdr:nvSpPr>
        <xdr:spPr>
          <a:xfrm>
            <a:off x="4689327" y="571500"/>
            <a:ext cx="3013200" cy="904874"/>
          </a:xfrm>
          <a:prstGeom prst="roundRect">
            <a:avLst>
              <a:gd name="adj" fmla="val 28070"/>
            </a:avLst>
          </a:prstGeom>
          <a:solidFill>
            <a:schemeClr val="accent5"/>
          </a:solidFill>
          <a:ln>
            <a:solidFill>
              <a:schemeClr val="accent5">
                <a:lumMod val="9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To determine if it is required to report for reporting periods commencing on or after 1 July 2024, AusHoldCo assesses its circumstances against the relevant (post-reforms) criteria under section 7 of the Act. </a:t>
            </a:r>
            <a:endParaRPr lang="en-AU" sz="1000">
              <a:solidFill>
                <a:schemeClr val="tx1"/>
              </a:solidFill>
            </a:endParaRPr>
          </a:p>
        </xdr:txBody>
      </xdr:sp>
      <xdr:sp macro="" textlink="">
        <xdr:nvSpPr>
          <xdr:cNvPr id="20132" name="Step 1 base">
            <a:extLst>
              <a:ext uri="{FF2B5EF4-FFF2-40B4-BE49-F238E27FC236}">
                <a16:creationId xmlns:a16="http://schemas.microsoft.com/office/drawing/2014/main" id="{00000000-0008-0000-0200-0000A44E0000}"/>
              </a:ext>
            </a:extLst>
          </xdr:cNvPr>
          <xdr:cNvSpPr>
            <a:spLocks noChangeAspect="1"/>
          </xdr:cNvSpPr>
        </xdr:nvSpPr>
        <xdr:spPr>
          <a:xfrm>
            <a:off x="1219200" y="571500"/>
            <a:ext cx="2709648" cy="733425"/>
          </a:xfrm>
          <a:prstGeom prst="roundRect">
            <a:avLst>
              <a:gd name="adj" fmla="val 34632"/>
            </a:avLst>
          </a:prstGeom>
          <a:solidFill>
            <a:schemeClr val="accent5"/>
          </a:solidFill>
          <a:ln>
            <a:solidFill>
              <a:schemeClr val="accent5">
                <a:lumMod val="9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AusHoldCo has given the Regulator payment times reports since 1 January 2021 (as a ‘controlling corporation’ under the Scheme before the reforms).</a:t>
            </a:r>
            <a:endParaRPr lang="en-AU" sz="1000">
              <a:solidFill>
                <a:schemeClr val="tx1"/>
              </a:solidFill>
            </a:endParaRPr>
          </a:p>
        </xdr:txBody>
      </xdr:sp>
      <xdr:grpSp>
        <xdr:nvGrpSpPr>
          <xdr:cNvPr id="20133" name="Group 7636">
            <a:extLst>
              <a:ext uri="{FF2B5EF4-FFF2-40B4-BE49-F238E27FC236}">
                <a16:creationId xmlns:a16="http://schemas.microsoft.com/office/drawing/2014/main" id="{00000000-0008-0000-0200-0000A54E0000}"/>
              </a:ext>
            </a:extLst>
          </xdr:cNvPr>
          <xdr:cNvGrpSpPr/>
        </xdr:nvGrpSpPr>
        <xdr:grpSpPr>
          <a:xfrm>
            <a:off x="8629651" y="2516612"/>
            <a:ext cx="3083878" cy="1350539"/>
            <a:chOff x="1502197" y="8134350"/>
            <a:chExt cx="3083878" cy="1350539"/>
          </a:xfrm>
        </xdr:grpSpPr>
        <xdr:sp macro="" textlink="">
          <xdr:nvSpPr>
            <xdr:cNvPr id="20134" name="Step 7 base">
              <a:extLst>
                <a:ext uri="{FF2B5EF4-FFF2-40B4-BE49-F238E27FC236}">
                  <a16:creationId xmlns:a16="http://schemas.microsoft.com/office/drawing/2014/main" id="{00000000-0008-0000-0200-0000A64E0000}"/>
                </a:ext>
              </a:extLst>
            </xdr:cNvPr>
            <xdr:cNvSpPr>
              <a:spLocks noChangeAspect="1"/>
            </xdr:cNvSpPr>
          </xdr:nvSpPr>
          <xdr:spPr>
            <a:xfrm>
              <a:off x="1502197" y="8134350"/>
              <a:ext cx="3083878" cy="1350539"/>
            </a:xfrm>
            <a:prstGeom prst="roundRect">
              <a:avLst>
                <a:gd name="adj" fmla="val 18807"/>
              </a:avLst>
            </a:prstGeom>
            <a:solidFill>
              <a:schemeClr val="accent5"/>
            </a:solidFill>
            <a:ln>
              <a:solidFill>
                <a:schemeClr val="accent5">
                  <a:lumMod val="90000"/>
                </a:schemeClr>
              </a:solidFill>
            </a:ln>
            <a:effectLst>
              <a:glow rad="63500">
                <a:srgbClr val="00B050">
                  <a:alpha val="30000"/>
                </a:srgbClr>
              </a:glow>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As a reporting entity under the reformed Scheme, AusHoldCo is required to submit a single, consolidated payment times report each reporting period. The reports must combine and reflect its own payments data and that of all entities it controls.</a:t>
              </a:r>
            </a:p>
            <a:p>
              <a:pPr algn="ctr"/>
              <a:r>
                <a:rPr lang="en-AU" sz="1000">
                  <a:solidFill>
                    <a:srgbClr val="413A4A"/>
                  </a:solidFill>
                  <a:latin typeface="Calibri" panose="020F0502020204030204" pitchFamily="34" charset="0"/>
                </a:rPr>
                <a:t> </a:t>
              </a:r>
            </a:p>
            <a:p>
              <a:pPr algn="ctr"/>
              <a:endParaRPr lang="en-AU" sz="1000" i="1">
                <a:solidFill>
                  <a:schemeClr val="tx1"/>
                </a:solidFill>
              </a:endParaRPr>
            </a:p>
          </xdr:txBody>
        </xdr:sp>
        <xdr:grpSp>
          <xdr:nvGrpSpPr>
            <xdr:cNvPr id="20135" name="Group 7644">
              <a:extLst>
                <a:ext uri="{FF2B5EF4-FFF2-40B4-BE49-F238E27FC236}">
                  <a16:creationId xmlns:a16="http://schemas.microsoft.com/office/drawing/2014/main" id="{00000000-0008-0000-0200-0000A74E0000}"/>
                </a:ext>
              </a:extLst>
            </xdr:cNvPr>
            <xdr:cNvGrpSpPr/>
          </xdr:nvGrpSpPr>
          <xdr:grpSpPr>
            <a:xfrm>
              <a:off x="1908580" y="9099032"/>
              <a:ext cx="2340537" cy="324000"/>
              <a:chOff x="4098680" y="7726377"/>
              <a:chExt cx="2340537" cy="324000"/>
            </a:xfrm>
          </xdr:grpSpPr>
          <xdr:sp macro="" textlink="">
            <xdr:nvSpPr>
              <xdr:cNvPr id="20136" name="Rectangle: Diagonal Corners Snipped 7646">
                <a:extLst>
                  <a:ext uri="{FF2B5EF4-FFF2-40B4-BE49-F238E27FC236}">
                    <a16:creationId xmlns:a16="http://schemas.microsoft.com/office/drawing/2014/main" id="{00000000-0008-0000-0200-0000A84E0000}"/>
                  </a:ext>
                </a:extLst>
              </xdr:cNvPr>
              <xdr:cNvSpPr/>
            </xdr:nvSpPr>
            <xdr:spPr>
              <a:xfrm>
                <a:off x="4098680" y="7726377"/>
                <a:ext cx="2340537" cy="324000"/>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252000" rIns="468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AU" sz="1000">
                    <a:solidFill>
                      <a:schemeClr val="tx2"/>
                    </a:solidFill>
                  </a:rPr>
                  <a:t>Guidance materials: </a:t>
                </a:r>
                <a:br>
                  <a:rPr lang="en-AU" sz="1000">
                    <a:solidFill>
                      <a:schemeClr val="tx2"/>
                    </a:solidFill>
                  </a:rPr>
                </a:br>
                <a:r>
                  <a:rPr lang="en-AU" sz="1000">
                    <a:solidFill>
                      <a:schemeClr val="tx2"/>
                    </a:solidFill>
                  </a:rPr>
                  <a:t>paragraphs 96-102, Example 19</a:t>
                </a:r>
              </a:p>
            </xdr:txBody>
          </xdr:sp>
          <xdr:pic>
            <xdr:nvPicPr>
              <xdr:cNvPr id="20137" name="Graphic 107" descr="Magnifying glass with solid fill">
                <a:extLst>
                  <a:ext uri="{FF2B5EF4-FFF2-40B4-BE49-F238E27FC236}">
                    <a16:creationId xmlns:a16="http://schemas.microsoft.com/office/drawing/2014/main" id="{00000000-0008-0000-0200-0000A94E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4179716" y="7780377"/>
                <a:ext cx="216000" cy="216000"/>
              </a:xfrm>
              <a:prstGeom prst="rect">
                <a:avLst/>
              </a:prstGeom>
            </xdr:spPr>
          </xdr:pic>
        </xdr:grpSp>
      </xdr:grpSp>
      <xdr:grpSp>
        <xdr:nvGrpSpPr>
          <xdr:cNvPr id="20138" name="Group 7637">
            <a:extLst>
              <a:ext uri="{FF2B5EF4-FFF2-40B4-BE49-F238E27FC236}">
                <a16:creationId xmlns:a16="http://schemas.microsoft.com/office/drawing/2014/main" id="{00000000-0008-0000-0200-0000AA4E0000}"/>
              </a:ext>
            </a:extLst>
          </xdr:cNvPr>
          <xdr:cNvGrpSpPr/>
        </xdr:nvGrpSpPr>
        <xdr:grpSpPr>
          <a:xfrm>
            <a:off x="12658724" y="670212"/>
            <a:ext cx="2543250" cy="3071663"/>
            <a:chOff x="12658724" y="670212"/>
            <a:chExt cx="2543250" cy="3071663"/>
          </a:xfrm>
        </xdr:grpSpPr>
        <xdr:sp macro="" textlink="">
          <xdr:nvSpPr>
            <xdr:cNvPr id="20139" name="Step 5 base">
              <a:extLst>
                <a:ext uri="{FF2B5EF4-FFF2-40B4-BE49-F238E27FC236}">
                  <a16:creationId xmlns:a16="http://schemas.microsoft.com/office/drawing/2014/main" id="{00000000-0008-0000-0200-0000AB4E0000}"/>
                </a:ext>
              </a:extLst>
            </xdr:cNvPr>
            <xdr:cNvSpPr>
              <a:spLocks/>
            </xdr:cNvSpPr>
          </xdr:nvSpPr>
          <xdr:spPr>
            <a:xfrm>
              <a:off x="12658724" y="670212"/>
              <a:ext cx="2543250" cy="3071663"/>
            </a:xfrm>
            <a:prstGeom prst="roundRect">
              <a:avLst>
                <a:gd name="adj" fmla="val 9987"/>
              </a:avLst>
            </a:prstGeom>
            <a:solidFill>
              <a:schemeClr val="accent5"/>
            </a:solidFill>
            <a:ln>
              <a:solidFill>
                <a:schemeClr val="accent5">
                  <a:lumMod val="9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108000" tIns="0" rIns="108000" bIns="54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100"/>
                </a:spcBef>
                <a:spcAft>
                  <a:spcPts val="100"/>
                </a:spcAft>
              </a:pPr>
              <a:r>
                <a:rPr lang="en-AU" sz="1000">
                  <a:solidFill>
                    <a:srgbClr val="413A4A"/>
                  </a:solidFill>
                  <a:latin typeface="Calibri" panose="020F0502020204030204" pitchFamily="34" charset="0"/>
                </a:rPr>
                <a:t>On completing the assessment, AusHoldCo determines that it became a reporting entity on 1 July 2024, because on that date:</a:t>
              </a:r>
            </a:p>
            <a:p>
              <a:pPr marL="171450" indent="-171450">
                <a:spcBef>
                  <a:spcPts val="100"/>
                </a:spcBef>
                <a:spcAft>
                  <a:spcPts val="100"/>
                </a:spcAft>
                <a:buFont typeface="Wingdings" panose="05000000000000000000" pitchFamily="2" charset="2"/>
                <a:buChar char="ü"/>
              </a:pPr>
              <a:r>
                <a:rPr lang="en-AU" sz="1000">
                  <a:solidFill>
                    <a:srgbClr val="413A4A"/>
                  </a:solidFill>
                  <a:latin typeface="Calibri" panose="020F0502020204030204" pitchFamily="34" charset="0"/>
                </a:rPr>
                <a:t>it was a Constitutionally Covered Entity (CCE), </a:t>
              </a:r>
            </a:p>
            <a:p>
              <a:pPr marL="171450" indent="-171450">
                <a:spcBef>
                  <a:spcPts val="100"/>
                </a:spcBef>
                <a:spcAft>
                  <a:spcPts val="100"/>
                </a:spcAft>
                <a:buFont typeface="Wingdings" panose="05000000000000000000" pitchFamily="2" charset="2"/>
                <a:buChar char="ü"/>
              </a:pPr>
              <a:r>
                <a:rPr lang="en-AU" sz="1000">
                  <a:solidFill>
                    <a:srgbClr val="413A4A"/>
                  </a:solidFill>
                  <a:latin typeface="Calibri" panose="020F0502020204030204" pitchFamily="34" charset="0"/>
                </a:rPr>
                <a:t>it had a connection to Australia,</a:t>
              </a:r>
            </a:p>
            <a:p>
              <a:pPr marL="171450" indent="-171450">
                <a:spcBef>
                  <a:spcPts val="100"/>
                </a:spcBef>
                <a:spcAft>
                  <a:spcPts val="100"/>
                </a:spcAft>
                <a:buFont typeface="Wingdings" panose="05000000000000000000" pitchFamily="2" charset="2"/>
                <a:buChar char="ü"/>
              </a:pPr>
              <a:r>
                <a:rPr lang="en-AU" sz="1000">
                  <a:solidFill>
                    <a:srgbClr val="413A4A"/>
                  </a:solidFill>
                  <a:latin typeface="Calibri" panose="020F0502020204030204" pitchFamily="34" charset="0"/>
                </a:rPr>
                <a:t>its consolidated revenue was more than $100M for the previous financial year (year ended 31 December 2023), and </a:t>
              </a:r>
            </a:p>
            <a:p>
              <a:pPr marL="171450" indent="-171450">
                <a:spcBef>
                  <a:spcPts val="100"/>
                </a:spcBef>
                <a:spcAft>
                  <a:spcPts val="100"/>
                </a:spcAft>
                <a:buFont typeface="Wingdings" panose="05000000000000000000" pitchFamily="2" charset="2"/>
                <a:buChar char="ü"/>
              </a:pPr>
              <a:r>
                <a:rPr lang="en-AU" sz="1000">
                  <a:solidFill>
                    <a:srgbClr val="413A4A"/>
                  </a:solidFill>
                  <a:latin typeface="Calibri" panose="020F0502020204030204" pitchFamily="34" charset="0"/>
                </a:rPr>
                <a:t>it was not controlled by another reporting entity</a:t>
              </a:r>
              <a:br>
                <a:rPr lang="en-AU" sz="1000">
                  <a:solidFill>
                    <a:srgbClr val="413A4A"/>
                  </a:solidFill>
                  <a:latin typeface="Calibri" panose="020F0502020204030204" pitchFamily="34" charset="0"/>
                </a:rPr>
              </a:br>
              <a:r>
                <a:rPr lang="en-AU" sz="900" i="1">
                  <a:solidFill>
                    <a:srgbClr val="413A4A"/>
                  </a:solidFill>
                  <a:latin typeface="Calibri" panose="020F0502020204030204" pitchFamily="34" charset="0"/>
                </a:rPr>
                <a:t> (i.e. it was the highest-level entity within the group that meets the criteria to qualify as a reporting entity). </a:t>
              </a:r>
              <a:br>
                <a:rPr lang="en-AU" sz="900" i="1">
                  <a:solidFill>
                    <a:srgbClr val="413A4A"/>
                  </a:solidFill>
                  <a:latin typeface="Calibri" panose="020F0502020204030204" pitchFamily="34" charset="0"/>
                </a:rPr>
              </a:br>
              <a:br>
                <a:rPr lang="en-AU" sz="900" i="1">
                  <a:solidFill>
                    <a:srgbClr val="413A4A"/>
                  </a:solidFill>
                  <a:latin typeface="Calibri" panose="020F0502020204030204" pitchFamily="34" charset="0"/>
                </a:rPr>
              </a:br>
              <a:endParaRPr lang="en-AU" sz="900" i="1">
                <a:solidFill>
                  <a:srgbClr val="413A4A"/>
                </a:solidFill>
                <a:latin typeface="Calibri" panose="020F0502020204030204" pitchFamily="34" charset="0"/>
              </a:endParaRPr>
            </a:p>
          </xdr:txBody>
        </xdr:sp>
        <xdr:grpSp>
          <xdr:nvGrpSpPr>
            <xdr:cNvPr id="20140" name="Group 7639">
              <a:extLst>
                <a:ext uri="{FF2B5EF4-FFF2-40B4-BE49-F238E27FC236}">
                  <a16:creationId xmlns:a16="http://schemas.microsoft.com/office/drawing/2014/main" id="{00000000-0008-0000-0200-0000AC4E0000}"/>
                </a:ext>
              </a:extLst>
            </xdr:cNvPr>
            <xdr:cNvGrpSpPr/>
          </xdr:nvGrpSpPr>
          <xdr:grpSpPr>
            <a:xfrm>
              <a:off x="12751039" y="3356462"/>
              <a:ext cx="2358620" cy="273568"/>
              <a:chOff x="4098680" y="7726377"/>
              <a:chExt cx="2358620" cy="273568"/>
            </a:xfrm>
          </xdr:grpSpPr>
          <xdr:sp macro="" textlink="">
            <xdr:nvSpPr>
              <xdr:cNvPr id="20141" name="Rectangle: Diagonal Corners Snipped 7640">
                <a:extLst>
                  <a:ext uri="{FF2B5EF4-FFF2-40B4-BE49-F238E27FC236}">
                    <a16:creationId xmlns:a16="http://schemas.microsoft.com/office/drawing/2014/main" id="{00000000-0008-0000-0200-0000AD4E0000}"/>
                  </a:ext>
                </a:extLst>
              </xdr:cNvPr>
              <xdr:cNvSpPr/>
            </xdr:nvSpPr>
            <xdr:spPr>
              <a:xfrm>
                <a:off x="4098680" y="7726377"/>
                <a:ext cx="2358620" cy="273568"/>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252000" rIns="468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AU" sz="1000">
                    <a:solidFill>
                      <a:schemeClr val="tx2"/>
                    </a:solidFill>
                  </a:rPr>
                  <a:t>Guidance materials: paragraphs 1-40</a:t>
                </a:r>
              </a:p>
            </xdr:txBody>
          </xdr:sp>
          <xdr:pic>
            <xdr:nvPicPr>
              <xdr:cNvPr id="20142" name="Graphic 107" descr="Magnifying glass with solid fill">
                <a:extLst>
                  <a:ext uri="{FF2B5EF4-FFF2-40B4-BE49-F238E27FC236}">
                    <a16:creationId xmlns:a16="http://schemas.microsoft.com/office/drawing/2014/main" id="{00000000-0008-0000-0200-0000AE4E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4179716" y="7755161"/>
                <a:ext cx="216000" cy="216000"/>
              </a:xfrm>
              <a:prstGeom prst="rect">
                <a:avLst/>
              </a:prstGeom>
            </xdr:spPr>
          </xdr:pic>
        </xdr:grpSp>
      </xdr:grpSp>
    </xdr:grpSp>
    <xdr:clientData/>
  </xdr:twoCellAnchor>
  <xdr:twoCellAnchor>
    <xdr:from>
      <xdr:col>1</xdr:col>
      <xdr:colOff>0</xdr:colOff>
      <xdr:row>26</xdr:row>
      <xdr:rowOff>85725</xdr:rowOff>
    </xdr:from>
    <xdr:to>
      <xdr:col>22</xdr:col>
      <xdr:colOff>1769893</xdr:colOff>
      <xdr:row>42</xdr:row>
      <xdr:rowOff>102512</xdr:rowOff>
    </xdr:to>
    <xdr:grpSp>
      <xdr:nvGrpSpPr>
        <xdr:cNvPr id="7459" name="Entity Information SGP Parent" descr=" - SGP Parent has never given reports to the Regulator (as it hadn't met applicable criteria under the Scheme before the reforms).&#10; - To determine if it is required to report for reporting periods commencing on or after 1 July 2024, SGP Parent assesses its circumstances against the relevant (post-reforms) criteria under section 7 of the Act.&#10; - It needs to do this assessment based on its circumstances as at the date that would be the start of its first reporting period under the reformed Scheme. For an entity with a 31 December year end, this date is 1 July 2024 (i.e. being the start of its second 6-month reporting period for its 2025 financial year).&#10; - As at 1 July 2024, SGP Parent's previous financial year was the year ended 31 December 2023. Its consolidated revenue - which includes the revenue of all its controlled entities - for the year ended 31 December 2023 was SGD446.12M.&#10; - Using the average of the daily exchange rates from the Reserve Bank of Australia for the 31 December 2023 financial year the SGD446.12M consolidated revenue translated to AUD500M, meaning that SGP Parent meets the $&gt;100M revenue threshold criteria prescribed by the Act. (Guidance materials: paragraph 33)&#10; - However, SGP Parent is not incorporated in Australia and does not have its central management and control in Australia nor is its voting power controlled by Australian shareholders. It also determines that it does NOT carry on a business in Australia. Accordingly, SGP Parent determines it does NOT meet the criteria under subsection 7(2)(a) of the Act relating to having a 'connection to Australia’. (Guidance materials: paragraphs 19-22)&#10; - As it does not meet all of the relevant criteria under section 7 of the Act, SGP Parent is not a 'reporting entity' under the Act. It is not required to give the Regulator a payment times report for the Relevant Period.&#10; - Accordingly, SGP Parent's payments are not reportable and therefore do not need to be captured in the relevant datasets required for the preparation of a payment times report (as evident in this document).">
          <a:extLst>
            <a:ext uri="{FF2B5EF4-FFF2-40B4-BE49-F238E27FC236}">
              <a16:creationId xmlns:a16="http://schemas.microsoft.com/office/drawing/2014/main" id="{00000000-0008-0000-0200-0000231D0000}"/>
            </a:ext>
          </a:extLst>
        </xdr:cNvPr>
        <xdr:cNvGrpSpPr/>
      </xdr:nvGrpSpPr>
      <xdr:grpSpPr>
        <a:xfrm>
          <a:off x="190500" y="6019800"/>
          <a:ext cx="14276218" cy="0"/>
          <a:chOff x="3657600" y="952500"/>
          <a:chExt cx="14276218" cy="3169562"/>
        </a:xfrm>
      </xdr:grpSpPr>
      <xdr:sp macro="" textlink="">
        <xdr:nvSpPr>
          <xdr:cNvPr id="7460" name="Arrow: 3 to 4">
            <a:extLst>
              <a:ext uri="{FF2B5EF4-FFF2-40B4-BE49-F238E27FC236}">
                <a16:creationId xmlns:a16="http://schemas.microsoft.com/office/drawing/2014/main" id="{00000000-0008-0000-0200-0000241D0000}"/>
              </a:ext>
              <a:ext uri="{C183D7F6-B498-43B3-948B-1728B52AA6E4}">
                <adec:decorative xmlns:adec="http://schemas.microsoft.com/office/drawing/2017/decorative" val="1"/>
              </a:ext>
            </a:extLst>
          </xdr:cNvPr>
          <xdr:cNvSpPr>
            <a:spLocks noChangeAspect="1"/>
          </xdr:cNvSpPr>
        </xdr:nvSpPr>
        <xdr:spPr>
          <a:xfrm rot="5400000">
            <a:off x="16125211" y="2305488"/>
            <a:ext cx="723497" cy="297510"/>
          </a:xfrm>
          <a:prstGeom prst="rightArrow">
            <a:avLst/>
          </a:prstGeom>
          <a:solidFill>
            <a:schemeClr val="accent2">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7461" name="Arrow: 1 to 2">
            <a:extLst>
              <a:ext uri="{FF2B5EF4-FFF2-40B4-BE49-F238E27FC236}">
                <a16:creationId xmlns:a16="http://schemas.microsoft.com/office/drawing/2014/main" id="{00000000-0008-0000-0200-0000251D0000}"/>
              </a:ext>
              <a:ext uri="{C183D7F6-B498-43B3-948B-1728B52AA6E4}">
                <adec:decorative xmlns:adec="http://schemas.microsoft.com/office/drawing/2017/decorative" val="1"/>
              </a:ext>
            </a:extLst>
          </xdr:cNvPr>
          <xdr:cNvSpPr>
            <a:spLocks noChangeAspect="1"/>
          </xdr:cNvSpPr>
        </xdr:nvSpPr>
        <xdr:spPr>
          <a:xfrm>
            <a:off x="10450329" y="1227181"/>
            <a:ext cx="712971" cy="317181"/>
          </a:xfrm>
          <a:prstGeom prst="rightArrow">
            <a:avLst/>
          </a:prstGeom>
          <a:solidFill>
            <a:schemeClr val="accent2">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7462" name="Arrow: 1 to 2">
            <a:extLst>
              <a:ext uri="{FF2B5EF4-FFF2-40B4-BE49-F238E27FC236}">
                <a16:creationId xmlns:a16="http://schemas.microsoft.com/office/drawing/2014/main" id="{00000000-0008-0000-0200-0000261D0000}"/>
              </a:ext>
              <a:ext uri="{C183D7F6-B498-43B3-948B-1728B52AA6E4}">
                <adec:decorative xmlns:adec="http://schemas.microsoft.com/office/drawing/2017/decorative" val="1"/>
              </a:ext>
            </a:extLst>
          </xdr:cNvPr>
          <xdr:cNvSpPr>
            <a:spLocks noChangeAspect="1"/>
          </xdr:cNvSpPr>
        </xdr:nvSpPr>
        <xdr:spPr>
          <a:xfrm>
            <a:off x="6697479" y="1227181"/>
            <a:ext cx="712971" cy="317181"/>
          </a:xfrm>
          <a:prstGeom prst="rightArrow">
            <a:avLst/>
          </a:prstGeom>
          <a:solidFill>
            <a:schemeClr val="accent2">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7463" name="Arrow: 4 to 5">
            <a:extLst>
              <a:ext uri="{FF2B5EF4-FFF2-40B4-BE49-F238E27FC236}">
                <a16:creationId xmlns:a16="http://schemas.microsoft.com/office/drawing/2014/main" id="{00000000-0008-0000-0200-0000271D0000}"/>
              </a:ext>
              <a:ext uri="{C183D7F6-B498-43B3-948B-1728B52AA6E4}">
                <adec:decorative xmlns:adec="http://schemas.microsoft.com/office/drawing/2017/decorative" val="1"/>
              </a:ext>
            </a:extLst>
          </xdr:cNvPr>
          <xdr:cNvSpPr>
            <a:spLocks noChangeAspect="1"/>
          </xdr:cNvSpPr>
        </xdr:nvSpPr>
        <xdr:spPr>
          <a:xfrm rot="10800000">
            <a:off x="14182724" y="3476141"/>
            <a:ext cx="736636" cy="317181"/>
          </a:xfrm>
          <a:prstGeom prst="rightArrow">
            <a:avLst/>
          </a:prstGeom>
          <a:solidFill>
            <a:schemeClr val="accent2">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7464" name="Arrow: 1 to 2">
            <a:extLst>
              <a:ext uri="{FF2B5EF4-FFF2-40B4-BE49-F238E27FC236}">
                <a16:creationId xmlns:a16="http://schemas.microsoft.com/office/drawing/2014/main" id="{00000000-0008-0000-0200-0000281D0000}"/>
              </a:ext>
              <a:ext uri="{C183D7F6-B498-43B3-948B-1728B52AA6E4}">
                <adec:decorative xmlns:adec="http://schemas.microsoft.com/office/drawing/2017/decorative" val="1"/>
              </a:ext>
            </a:extLst>
          </xdr:cNvPr>
          <xdr:cNvSpPr>
            <a:spLocks noChangeAspect="1"/>
          </xdr:cNvSpPr>
        </xdr:nvSpPr>
        <xdr:spPr>
          <a:xfrm>
            <a:off x="14193654" y="1227181"/>
            <a:ext cx="712971" cy="317181"/>
          </a:xfrm>
          <a:prstGeom prst="rightArrow">
            <a:avLst/>
          </a:prstGeom>
          <a:solidFill>
            <a:schemeClr val="accent2">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7465" name="Arrow: 4 to 5">
            <a:extLst>
              <a:ext uri="{FF2B5EF4-FFF2-40B4-BE49-F238E27FC236}">
                <a16:creationId xmlns:a16="http://schemas.microsoft.com/office/drawing/2014/main" id="{00000000-0008-0000-0200-0000291D0000}"/>
              </a:ext>
              <a:ext uri="{C183D7F6-B498-43B3-948B-1728B52AA6E4}">
                <adec:decorative xmlns:adec="http://schemas.microsoft.com/office/drawing/2017/decorative" val="1"/>
              </a:ext>
            </a:extLst>
          </xdr:cNvPr>
          <xdr:cNvSpPr>
            <a:spLocks noChangeAspect="1"/>
          </xdr:cNvSpPr>
        </xdr:nvSpPr>
        <xdr:spPr>
          <a:xfrm rot="10800000">
            <a:off x="10410824" y="3476142"/>
            <a:ext cx="736636" cy="317181"/>
          </a:xfrm>
          <a:prstGeom prst="rightArrow">
            <a:avLst/>
          </a:prstGeom>
          <a:solidFill>
            <a:schemeClr val="accent2">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7466" name="Arrow: 4 to 5">
            <a:extLst>
              <a:ext uri="{FF2B5EF4-FFF2-40B4-BE49-F238E27FC236}">
                <a16:creationId xmlns:a16="http://schemas.microsoft.com/office/drawing/2014/main" id="{00000000-0008-0000-0200-00002A1D0000}"/>
              </a:ext>
              <a:ext uri="{C183D7F6-B498-43B3-948B-1728B52AA6E4}">
                <adec:decorative xmlns:adec="http://schemas.microsoft.com/office/drawing/2017/decorative" val="1"/>
              </a:ext>
            </a:extLst>
          </xdr:cNvPr>
          <xdr:cNvSpPr>
            <a:spLocks noChangeAspect="1"/>
          </xdr:cNvSpPr>
        </xdr:nvSpPr>
        <xdr:spPr>
          <a:xfrm rot="10800000">
            <a:off x="6686549" y="3476142"/>
            <a:ext cx="736636" cy="317181"/>
          </a:xfrm>
          <a:prstGeom prst="rightArrow">
            <a:avLst/>
          </a:prstGeom>
          <a:solidFill>
            <a:schemeClr val="accent2">
              <a:lumMod val="20000"/>
              <a:lumOff val="80000"/>
              <a:alpha val="7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7467" name="Step 8 base">
            <a:extLst>
              <a:ext uri="{FF2B5EF4-FFF2-40B4-BE49-F238E27FC236}">
                <a16:creationId xmlns:a16="http://schemas.microsoft.com/office/drawing/2014/main" id="{00000000-0008-0000-0200-00002B1D0000}"/>
              </a:ext>
            </a:extLst>
          </xdr:cNvPr>
          <xdr:cNvSpPr>
            <a:spLocks noChangeAspect="1"/>
          </xdr:cNvSpPr>
        </xdr:nvSpPr>
        <xdr:spPr>
          <a:xfrm>
            <a:off x="3657600" y="3178814"/>
            <a:ext cx="3014449" cy="943248"/>
          </a:xfrm>
          <a:prstGeom prst="roundRect">
            <a:avLst>
              <a:gd name="adj" fmla="val 26928"/>
            </a:avLst>
          </a:prstGeom>
          <a:solidFill>
            <a:schemeClr val="accent2">
              <a:lumMod val="20000"/>
              <a:lumOff val="80000"/>
            </a:schemeClr>
          </a:solidFill>
          <a:ln>
            <a:solidFill>
              <a:schemeClr val="accent3"/>
            </a:solidFill>
          </a:ln>
          <a:effectLst>
            <a:glow rad="63500">
              <a:srgbClr val="FF013D">
                <a:alpha val="30000"/>
              </a:srgbClr>
            </a:glow>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Accordingly, SGP Parent's payments are not reportable and therefore do not need to be captured in the relevant datasets required for the preparation of a payment times report (as evident in this document).</a:t>
            </a:r>
            <a:endParaRPr lang="en-AU" sz="1000">
              <a:solidFill>
                <a:schemeClr val="tx1"/>
              </a:solidFill>
            </a:endParaRPr>
          </a:p>
        </xdr:txBody>
      </xdr:sp>
      <xdr:sp macro="" textlink="">
        <xdr:nvSpPr>
          <xdr:cNvPr id="7468" name="Step 7 base">
            <a:extLst>
              <a:ext uri="{FF2B5EF4-FFF2-40B4-BE49-F238E27FC236}">
                <a16:creationId xmlns:a16="http://schemas.microsoft.com/office/drawing/2014/main" id="{00000000-0008-0000-0200-00002C1D0000}"/>
              </a:ext>
            </a:extLst>
          </xdr:cNvPr>
          <xdr:cNvSpPr>
            <a:spLocks noChangeAspect="1"/>
          </xdr:cNvSpPr>
        </xdr:nvSpPr>
        <xdr:spPr>
          <a:xfrm>
            <a:off x="7411523" y="3091625"/>
            <a:ext cx="3014449" cy="1030437"/>
          </a:xfrm>
          <a:prstGeom prst="roundRect">
            <a:avLst>
              <a:gd name="adj" fmla="val 24650"/>
            </a:avLst>
          </a:prstGeom>
          <a:solidFill>
            <a:schemeClr val="accent2">
              <a:lumMod val="20000"/>
              <a:lumOff val="80000"/>
            </a:schemeClr>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As it does not meet </a:t>
            </a:r>
            <a:r>
              <a:rPr lang="en-AU" sz="1000" b="1" u="sng">
                <a:solidFill>
                  <a:srgbClr val="413A4A"/>
                </a:solidFill>
                <a:latin typeface="Calibri" panose="020F0502020204030204" pitchFamily="34" charset="0"/>
              </a:rPr>
              <a:t>all</a:t>
            </a:r>
            <a:r>
              <a:rPr lang="en-AU" sz="1000">
                <a:solidFill>
                  <a:srgbClr val="413A4A"/>
                </a:solidFill>
                <a:latin typeface="Calibri" panose="020F0502020204030204" pitchFamily="34" charset="0"/>
              </a:rPr>
              <a:t> of the relevant criteria under section 7 of the Act, SGP Parent is not a 'reporting entity' under the Act. It is not required to give the Regulator a payment times report for the Relevant Reporting Period.</a:t>
            </a:r>
            <a:endParaRPr lang="en-AU" sz="1000">
              <a:solidFill>
                <a:schemeClr val="tx1"/>
              </a:solidFill>
            </a:endParaRPr>
          </a:p>
        </xdr:txBody>
      </xdr:sp>
      <xdr:sp macro="" textlink="">
        <xdr:nvSpPr>
          <xdr:cNvPr id="7469" name="Step 4 base">
            <a:extLst>
              <a:ext uri="{FF2B5EF4-FFF2-40B4-BE49-F238E27FC236}">
                <a16:creationId xmlns:a16="http://schemas.microsoft.com/office/drawing/2014/main" id="{00000000-0008-0000-0200-00002D1D0000}"/>
              </a:ext>
            </a:extLst>
          </xdr:cNvPr>
          <xdr:cNvSpPr>
            <a:spLocks noChangeAspect="1"/>
          </xdr:cNvSpPr>
        </xdr:nvSpPr>
        <xdr:spPr>
          <a:xfrm>
            <a:off x="14919368" y="952500"/>
            <a:ext cx="3014449" cy="1139157"/>
          </a:xfrm>
          <a:prstGeom prst="roundRect">
            <a:avLst>
              <a:gd name="adj" fmla="val 22297"/>
            </a:avLst>
          </a:prstGeom>
          <a:solidFill>
            <a:schemeClr val="accent2">
              <a:lumMod val="20000"/>
              <a:lumOff val="80000"/>
            </a:schemeClr>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As at 1 July 2024, SGP Parent's previous financial year was the year ended 31 December 2023. Its consolidated revenue - which includes the revenue of all its controlled entities - for the year ended      31 December 2023 was SGD446.12M.</a:t>
            </a:r>
            <a:endParaRPr lang="en-AU" sz="1000">
              <a:solidFill>
                <a:schemeClr val="tx1"/>
              </a:solidFill>
            </a:endParaRPr>
          </a:p>
        </xdr:txBody>
      </xdr:sp>
      <xdr:sp macro="" textlink="">
        <xdr:nvSpPr>
          <xdr:cNvPr id="7470" name="Step 3 base">
            <a:extLst>
              <a:ext uri="{FF2B5EF4-FFF2-40B4-BE49-F238E27FC236}">
                <a16:creationId xmlns:a16="http://schemas.microsoft.com/office/drawing/2014/main" id="{00000000-0008-0000-0200-00002E1D0000}"/>
              </a:ext>
            </a:extLst>
          </xdr:cNvPr>
          <xdr:cNvSpPr>
            <a:spLocks noChangeAspect="1"/>
          </xdr:cNvSpPr>
        </xdr:nvSpPr>
        <xdr:spPr>
          <a:xfrm>
            <a:off x="11169650" y="952500"/>
            <a:ext cx="3014449" cy="1289736"/>
          </a:xfrm>
          <a:prstGeom prst="roundRect">
            <a:avLst>
              <a:gd name="adj" fmla="val 19694"/>
            </a:avLst>
          </a:prstGeom>
          <a:solidFill>
            <a:schemeClr val="accent2">
              <a:lumMod val="20000"/>
              <a:lumOff val="80000"/>
            </a:schemeClr>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It needs to do this assessment based on its circumstances as at the date that would be the start of its first reporting period under the reformed Scheme. For an entity with a                    31 December year end, this date is 1 July 2024 (i.e. being the start of its second 6-month reporting period for its 2025 financial year).</a:t>
            </a:r>
            <a:endParaRPr lang="en-AU" sz="1000">
              <a:solidFill>
                <a:schemeClr val="tx1"/>
              </a:solidFill>
            </a:endParaRPr>
          </a:p>
        </xdr:txBody>
      </xdr:sp>
      <xdr:sp macro="" textlink="">
        <xdr:nvSpPr>
          <xdr:cNvPr id="7471" name="Step 2 base">
            <a:extLst>
              <a:ext uri="{FF2B5EF4-FFF2-40B4-BE49-F238E27FC236}">
                <a16:creationId xmlns:a16="http://schemas.microsoft.com/office/drawing/2014/main" id="{00000000-0008-0000-0200-00002F1D0000}"/>
              </a:ext>
            </a:extLst>
          </xdr:cNvPr>
          <xdr:cNvSpPr>
            <a:spLocks noChangeAspect="1"/>
          </xdr:cNvSpPr>
        </xdr:nvSpPr>
        <xdr:spPr>
          <a:xfrm>
            <a:off x="7423150" y="952500"/>
            <a:ext cx="3014449" cy="1022802"/>
          </a:xfrm>
          <a:prstGeom prst="roundRect">
            <a:avLst>
              <a:gd name="adj" fmla="val 24834"/>
            </a:avLst>
          </a:prstGeom>
          <a:solidFill>
            <a:schemeClr val="accent2">
              <a:lumMod val="20000"/>
              <a:lumOff val="80000"/>
            </a:schemeClr>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To determine if it is required to report for reporting periods commencing on or after 1 July 2024, SGP Parent assesses its circumstances against the relevant (post-reforms) criteria under section 7 of the Act. </a:t>
            </a:r>
            <a:endParaRPr lang="en-AU" sz="1000">
              <a:solidFill>
                <a:schemeClr val="tx1"/>
              </a:solidFill>
            </a:endParaRPr>
          </a:p>
        </xdr:txBody>
      </xdr:sp>
      <xdr:sp macro="" textlink="">
        <xdr:nvSpPr>
          <xdr:cNvPr id="7472" name="Step 1 base">
            <a:extLst>
              <a:ext uri="{FF2B5EF4-FFF2-40B4-BE49-F238E27FC236}">
                <a16:creationId xmlns:a16="http://schemas.microsoft.com/office/drawing/2014/main" id="{00000000-0008-0000-0200-0000301D0000}"/>
              </a:ext>
            </a:extLst>
          </xdr:cNvPr>
          <xdr:cNvSpPr>
            <a:spLocks noChangeAspect="1"/>
          </xdr:cNvSpPr>
        </xdr:nvSpPr>
        <xdr:spPr>
          <a:xfrm>
            <a:off x="3676650" y="952500"/>
            <a:ext cx="3014449" cy="734807"/>
          </a:xfrm>
          <a:prstGeom prst="roundRect">
            <a:avLst>
              <a:gd name="adj" fmla="val 34567"/>
            </a:avLst>
          </a:prstGeom>
          <a:solidFill>
            <a:schemeClr val="accent2">
              <a:lumMod val="20000"/>
              <a:lumOff val="80000"/>
            </a:schemeClr>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SGP Parent has never given reports to the Regulator (as it hadn't met applicable criteria under the Scheme before the reforms).</a:t>
            </a:r>
            <a:endParaRPr lang="en-AU" sz="1000">
              <a:solidFill>
                <a:schemeClr val="tx1"/>
              </a:solidFill>
            </a:endParaRPr>
          </a:p>
        </xdr:txBody>
      </xdr:sp>
      <xdr:grpSp>
        <xdr:nvGrpSpPr>
          <xdr:cNvPr id="7473" name="Group 165">
            <a:extLst>
              <a:ext uri="{FF2B5EF4-FFF2-40B4-BE49-F238E27FC236}">
                <a16:creationId xmlns:a16="http://schemas.microsoft.com/office/drawing/2014/main" id="{00000000-0008-0000-0200-0000311D0000}"/>
              </a:ext>
            </a:extLst>
          </xdr:cNvPr>
          <xdr:cNvGrpSpPr/>
        </xdr:nvGrpSpPr>
        <xdr:grpSpPr>
          <a:xfrm>
            <a:off x="14773276" y="2819303"/>
            <a:ext cx="3160542" cy="1302759"/>
            <a:chOff x="4038601" y="8099466"/>
            <a:chExt cx="3160542" cy="1263609"/>
          </a:xfrm>
        </xdr:grpSpPr>
        <xdr:sp macro="" textlink="">
          <xdr:nvSpPr>
            <xdr:cNvPr id="7474" name="Step 5 base">
              <a:extLst>
                <a:ext uri="{FF2B5EF4-FFF2-40B4-BE49-F238E27FC236}">
                  <a16:creationId xmlns:a16="http://schemas.microsoft.com/office/drawing/2014/main" id="{00000000-0008-0000-0200-0000321D0000}"/>
                </a:ext>
              </a:extLst>
            </xdr:cNvPr>
            <xdr:cNvSpPr>
              <a:spLocks noChangeAspect="1"/>
            </xdr:cNvSpPr>
          </xdr:nvSpPr>
          <xdr:spPr>
            <a:xfrm>
              <a:off x="4038601" y="8099466"/>
              <a:ext cx="3160542" cy="1263609"/>
            </a:xfrm>
            <a:prstGeom prst="roundRect">
              <a:avLst>
                <a:gd name="adj" fmla="val 19497"/>
              </a:avLst>
            </a:prstGeom>
            <a:solidFill>
              <a:schemeClr val="accent2">
                <a:lumMod val="20000"/>
                <a:lumOff val="80000"/>
              </a:schemeClr>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wrap="square" tIns="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Using the average of the daily exchange rates from the Reserve Bank of Australia for the 31 December 2023 financial year the SGD446.12M consolidated revenue translated to AUD500M, meaning that SGP Parent meets the $&gt;100M revenue threshold criteria prescribed by the Act.</a:t>
              </a:r>
            </a:p>
            <a:p>
              <a:pPr algn="ctr"/>
              <a:endParaRPr lang="en-AU" sz="1000">
                <a:solidFill>
                  <a:srgbClr val="413A4A"/>
                </a:solidFill>
                <a:latin typeface="Calibri" panose="020F0502020204030204" pitchFamily="34" charset="0"/>
              </a:endParaRPr>
            </a:p>
          </xdr:txBody>
        </xdr:sp>
        <xdr:grpSp>
          <xdr:nvGrpSpPr>
            <xdr:cNvPr id="7475" name="Group 176">
              <a:extLst>
                <a:ext uri="{FF2B5EF4-FFF2-40B4-BE49-F238E27FC236}">
                  <a16:creationId xmlns:a16="http://schemas.microsoft.com/office/drawing/2014/main" id="{00000000-0008-0000-0200-0000331D0000}"/>
                </a:ext>
              </a:extLst>
            </xdr:cNvPr>
            <xdr:cNvGrpSpPr/>
          </xdr:nvGrpSpPr>
          <xdr:grpSpPr>
            <a:xfrm>
              <a:off x="4551785" y="9125521"/>
              <a:ext cx="2376000" cy="211339"/>
              <a:chOff x="4098680" y="7760663"/>
              <a:chExt cx="2376000" cy="211339"/>
            </a:xfrm>
          </xdr:grpSpPr>
          <xdr:sp macro="" textlink="">
            <xdr:nvSpPr>
              <xdr:cNvPr id="7476" name="Rectangle: Diagonal Corners Snipped 177">
                <a:extLst>
                  <a:ext uri="{FF2B5EF4-FFF2-40B4-BE49-F238E27FC236}">
                    <a16:creationId xmlns:a16="http://schemas.microsoft.com/office/drawing/2014/main" id="{00000000-0008-0000-0200-0000341D0000}"/>
                  </a:ext>
                </a:extLst>
              </xdr:cNvPr>
              <xdr:cNvSpPr/>
            </xdr:nvSpPr>
            <xdr:spPr>
              <a:xfrm>
                <a:off x="4098680" y="7760663"/>
                <a:ext cx="2376000" cy="199235"/>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252000" rIns="468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AU" sz="1000">
                    <a:solidFill>
                      <a:schemeClr val="tx2"/>
                    </a:solidFill>
                  </a:rPr>
                  <a:t>Guidance materials: paragraph 33</a:t>
                </a:r>
              </a:p>
            </xdr:txBody>
          </xdr:sp>
          <xdr:pic>
            <xdr:nvPicPr>
              <xdr:cNvPr id="7477" name="Graphic 65" descr="Magnifying glass with solid fill">
                <a:extLst>
                  <a:ext uri="{FF2B5EF4-FFF2-40B4-BE49-F238E27FC236}">
                    <a16:creationId xmlns:a16="http://schemas.microsoft.com/office/drawing/2014/main" id="{00000000-0008-0000-0200-0000351D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4189241" y="7792002"/>
                <a:ext cx="180000" cy="180000"/>
              </a:xfrm>
              <a:prstGeom prst="rect">
                <a:avLst/>
              </a:prstGeom>
            </xdr:spPr>
          </xdr:pic>
        </xdr:grpSp>
      </xdr:grpSp>
      <xdr:grpSp>
        <xdr:nvGrpSpPr>
          <xdr:cNvPr id="7478" name="Group 166">
            <a:extLst>
              <a:ext uri="{FF2B5EF4-FFF2-40B4-BE49-F238E27FC236}">
                <a16:creationId xmlns:a16="http://schemas.microsoft.com/office/drawing/2014/main" id="{00000000-0008-0000-0200-0000361D0000}"/>
              </a:ext>
            </a:extLst>
          </xdr:cNvPr>
          <xdr:cNvGrpSpPr/>
        </xdr:nvGrpSpPr>
        <xdr:grpSpPr>
          <a:xfrm>
            <a:off x="11155921" y="2482104"/>
            <a:ext cx="3014449" cy="1639958"/>
            <a:chOff x="114300" y="7524750"/>
            <a:chExt cx="3014449" cy="1590675"/>
          </a:xfrm>
        </xdr:grpSpPr>
        <xdr:sp macro="" textlink="">
          <xdr:nvSpPr>
            <xdr:cNvPr id="7479" name="Step 6 base">
              <a:extLst>
                <a:ext uri="{FF2B5EF4-FFF2-40B4-BE49-F238E27FC236}">
                  <a16:creationId xmlns:a16="http://schemas.microsoft.com/office/drawing/2014/main" id="{00000000-0008-0000-0200-0000371D0000}"/>
                </a:ext>
              </a:extLst>
            </xdr:cNvPr>
            <xdr:cNvSpPr>
              <a:spLocks noChangeAspect="1"/>
            </xdr:cNvSpPr>
          </xdr:nvSpPr>
          <xdr:spPr>
            <a:xfrm>
              <a:off x="114300" y="7524750"/>
              <a:ext cx="3014449" cy="1590675"/>
            </a:xfrm>
            <a:prstGeom prst="roundRect">
              <a:avLst>
                <a:gd name="adj" fmla="val 15488"/>
              </a:avLst>
            </a:prstGeom>
            <a:solidFill>
              <a:schemeClr val="accent2">
                <a:lumMod val="20000"/>
                <a:lumOff val="80000"/>
              </a:schemeClr>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0" rIns="54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However, SGP Parent is not incorporated in Australia and does not have its central management and control in Australia nor is its voting power controlled by Australian shareholders. It also determines that it does NOT carry on a business in Australia. Accordingly, SGP Parent determines it does NOT meet the criteria under subsection 7(2)(a) of the Act relating to having a 'connection to Australia’.</a:t>
              </a:r>
            </a:p>
            <a:p>
              <a:pPr algn="ctr"/>
              <a:endParaRPr lang="en-AU" sz="1000">
                <a:solidFill>
                  <a:schemeClr val="tx1"/>
                </a:solidFill>
              </a:endParaRPr>
            </a:p>
          </xdr:txBody>
        </xdr:sp>
        <xdr:grpSp>
          <xdr:nvGrpSpPr>
            <xdr:cNvPr id="7480" name="Group 172">
              <a:extLst>
                <a:ext uri="{FF2B5EF4-FFF2-40B4-BE49-F238E27FC236}">
                  <a16:creationId xmlns:a16="http://schemas.microsoft.com/office/drawing/2014/main" id="{00000000-0008-0000-0200-0000381D0000}"/>
                </a:ext>
              </a:extLst>
            </xdr:cNvPr>
            <xdr:cNvGrpSpPr/>
          </xdr:nvGrpSpPr>
          <xdr:grpSpPr>
            <a:xfrm>
              <a:off x="456035" y="8868346"/>
              <a:ext cx="2376000" cy="211339"/>
              <a:chOff x="4098680" y="7760663"/>
              <a:chExt cx="2376000" cy="211339"/>
            </a:xfrm>
          </xdr:grpSpPr>
          <xdr:sp macro="" textlink="">
            <xdr:nvSpPr>
              <xdr:cNvPr id="7481" name="Rectangle: Diagonal Corners Snipped 173">
                <a:extLst>
                  <a:ext uri="{FF2B5EF4-FFF2-40B4-BE49-F238E27FC236}">
                    <a16:creationId xmlns:a16="http://schemas.microsoft.com/office/drawing/2014/main" id="{00000000-0008-0000-0200-0000391D0000}"/>
                  </a:ext>
                </a:extLst>
              </xdr:cNvPr>
              <xdr:cNvSpPr/>
            </xdr:nvSpPr>
            <xdr:spPr>
              <a:xfrm>
                <a:off x="4098680" y="7760663"/>
                <a:ext cx="2376000" cy="199235"/>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252000" rIns="468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AU" sz="1000">
                    <a:solidFill>
                      <a:schemeClr val="tx2"/>
                    </a:solidFill>
                  </a:rPr>
                  <a:t>Guidance materials: paragraphs 19-22</a:t>
                </a:r>
              </a:p>
            </xdr:txBody>
          </xdr:sp>
          <xdr:pic>
            <xdr:nvPicPr>
              <xdr:cNvPr id="7482" name="Graphic 65" descr="Magnifying glass with solid fill">
                <a:extLst>
                  <a:ext uri="{FF2B5EF4-FFF2-40B4-BE49-F238E27FC236}">
                    <a16:creationId xmlns:a16="http://schemas.microsoft.com/office/drawing/2014/main" id="{00000000-0008-0000-0200-00003A1D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4189241" y="7792002"/>
                <a:ext cx="180000" cy="180000"/>
              </a:xfrm>
              <a:prstGeom prst="rect">
                <a:avLst/>
              </a:prstGeom>
            </xdr:spPr>
          </xdr:pic>
        </xdr:grpSp>
      </xdr:grpSp>
    </xdr:grpSp>
    <xdr:clientData/>
  </xdr:twoCellAnchor>
  <xdr:twoCellAnchor>
    <xdr:from>
      <xdr:col>1</xdr:col>
      <xdr:colOff>123825</xdr:colOff>
      <xdr:row>108</xdr:row>
      <xdr:rowOff>104775</xdr:rowOff>
    </xdr:from>
    <xdr:to>
      <xdr:col>22</xdr:col>
      <xdr:colOff>1647826</xdr:colOff>
      <xdr:row>112</xdr:row>
      <xdr:rowOff>13650</xdr:rowOff>
    </xdr:to>
    <xdr:grpSp>
      <xdr:nvGrpSpPr>
        <xdr:cNvPr id="7590" name="Entity Info SGPSub" descr=" - SGPSub’s revenue for the year ended 31 December 2023 was SGD178.44M, equivalent to AUD200M.&#10; - Nevertheless, SGPSub Ltd has determined that it also does NOT meet the criteria relating to having a ‘connection to Australia’. &#10; - Accordingly, despite meeting the “&gt;$100M consolidated revenue” threshold, it also does not meet the definition of a ‘reporting entity’ under the Act, and is not required to give the Regulator a payment times report for the Relevant Reporting Period.&#10; - Further, as it is also not controlled by another reporting entity, SGPSub’s payment data does not have to be (nor has it been) captured as part of any datasets.">
          <a:extLst>
            <a:ext uri="{FF2B5EF4-FFF2-40B4-BE49-F238E27FC236}">
              <a16:creationId xmlns:a16="http://schemas.microsoft.com/office/drawing/2014/main" id="{00000000-0008-0000-0200-0000A61D0000}"/>
            </a:ext>
          </a:extLst>
        </xdr:cNvPr>
        <xdr:cNvGrpSpPr/>
      </xdr:nvGrpSpPr>
      <xdr:grpSpPr>
        <a:xfrm>
          <a:off x="314325" y="9163050"/>
          <a:ext cx="14030326" cy="0"/>
          <a:chOff x="1562100" y="5667375"/>
          <a:chExt cx="14030326" cy="680400"/>
        </a:xfrm>
      </xdr:grpSpPr>
      <xdr:sp macro="" textlink="">
        <xdr:nvSpPr>
          <xdr:cNvPr id="7591" name="Arrow: 1 to 2">
            <a:extLst>
              <a:ext uri="{FF2B5EF4-FFF2-40B4-BE49-F238E27FC236}">
                <a16:creationId xmlns:a16="http://schemas.microsoft.com/office/drawing/2014/main" id="{00000000-0008-0000-0200-0000A71D0000}"/>
              </a:ext>
            </a:extLst>
          </xdr:cNvPr>
          <xdr:cNvSpPr>
            <a:spLocks/>
          </xdr:cNvSpPr>
        </xdr:nvSpPr>
        <xdr:spPr>
          <a:xfrm>
            <a:off x="3197225" y="5852775"/>
            <a:ext cx="1019175" cy="309600"/>
          </a:xfrm>
          <a:prstGeom prst="rightArrow">
            <a:avLst/>
          </a:prstGeom>
          <a:solidFill>
            <a:srgbClr val="E9D6F9">
              <a:alpha val="40000"/>
            </a:srgb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7592" name="Arrow: 1 to 2">
            <a:extLst>
              <a:ext uri="{FF2B5EF4-FFF2-40B4-BE49-F238E27FC236}">
                <a16:creationId xmlns:a16="http://schemas.microsoft.com/office/drawing/2014/main" id="{00000000-0008-0000-0200-0000A81D0000}"/>
              </a:ext>
            </a:extLst>
          </xdr:cNvPr>
          <xdr:cNvSpPr>
            <a:spLocks/>
          </xdr:cNvSpPr>
        </xdr:nvSpPr>
        <xdr:spPr>
          <a:xfrm>
            <a:off x="6553200" y="5852775"/>
            <a:ext cx="1019175" cy="309600"/>
          </a:xfrm>
          <a:prstGeom prst="rightArrow">
            <a:avLst/>
          </a:prstGeom>
          <a:solidFill>
            <a:srgbClr val="E9D6F9">
              <a:alpha val="40000"/>
            </a:srgb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7593" name="Arrow: 1 to 2">
            <a:extLst>
              <a:ext uri="{FF2B5EF4-FFF2-40B4-BE49-F238E27FC236}">
                <a16:creationId xmlns:a16="http://schemas.microsoft.com/office/drawing/2014/main" id="{00000000-0008-0000-0200-0000A91D0000}"/>
              </a:ext>
            </a:extLst>
          </xdr:cNvPr>
          <xdr:cNvSpPr>
            <a:spLocks/>
          </xdr:cNvSpPr>
        </xdr:nvSpPr>
        <xdr:spPr>
          <a:xfrm>
            <a:off x="11366501" y="5852775"/>
            <a:ext cx="1019175" cy="309600"/>
          </a:xfrm>
          <a:prstGeom prst="rightArrow">
            <a:avLst/>
          </a:prstGeom>
          <a:solidFill>
            <a:srgbClr val="E9D6F9">
              <a:alpha val="40000"/>
            </a:srgb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7594" name="Step 2 base">
            <a:extLst>
              <a:ext uri="{FF2B5EF4-FFF2-40B4-BE49-F238E27FC236}">
                <a16:creationId xmlns:a16="http://schemas.microsoft.com/office/drawing/2014/main" id="{00000000-0008-0000-0200-0000AA1D0000}"/>
              </a:ext>
            </a:extLst>
          </xdr:cNvPr>
          <xdr:cNvSpPr>
            <a:spLocks/>
          </xdr:cNvSpPr>
        </xdr:nvSpPr>
        <xdr:spPr>
          <a:xfrm>
            <a:off x="4222750" y="5667375"/>
            <a:ext cx="2324100" cy="680400"/>
          </a:xfrm>
          <a:prstGeom prst="roundRect">
            <a:avLst>
              <a:gd name="adj" fmla="val 37331"/>
            </a:avLst>
          </a:prstGeom>
          <a:solidFill>
            <a:schemeClr val="bg2"/>
          </a:solidFill>
          <a:ln>
            <a:solidFill>
              <a:schemeClr val="accent2">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Nevertheless, SGPSub Ltd has determined that it also does NOT meet the criteria relating to having a ‘connection to Australia’. </a:t>
            </a:r>
          </a:p>
        </xdr:txBody>
      </xdr:sp>
      <xdr:sp macro="" textlink="">
        <xdr:nvSpPr>
          <xdr:cNvPr id="7595" name="Step 1 base">
            <a:extLst>
              <a:ext uri="{FF2B5EF4-FFF2-40B4-BE49-F238E27FC236}">
                <a16:creationId xmlns:a16="http://schemas.microsoft.com/office/drawing/2014/main" id="{00000000-0008-0000-0200-0000AB1D0000}"/>
              </a:ext>
            </a:extLst>
          </xdr:cNvPr>
          <xdr:cNvSpPr>
            <a:spLocks/>
          </xdr:cNvSpPr>
        </xdr:nvSpPr>
        <xdr:spPr>
          <a:xfrm>
            <a:off x="1562100" y="5667375"/>
            <a:ext cx="1838325" cy="680400"/>
          </a:xfrm>
          <a:prstGeom prst="roundRect">
            <a:avLst>
              <a:gd name="adj" fmla="val 37331"/>
            </a:avLst>
          </a:prstGeom>
          <a:solidFill>
            <a:schemeClr val="bg2"/>
          </a:solidFill>
          <a:ln>
            <a:solidFill>
              <a:schemeClr val="accent2">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SGPSub’s revenue for the year ended 31 December 2023 was SGD178.44M, equivalent to AUD200M.</a:t>
            </a:r>
            <a:endParaRPr lang="en-AU" sz="1000">
              <a:solidFill>
                <a:schemeClr val="tx1"/>
              </a:solidFill>
            </a:endParaRPr>
          </a:p>
        </xdr:txBody>
      </xdr:sp>
      <xdr:sp macro="" textlink="">
        <xdr:nvSpPr>
          <xdr:cNvPr id="7598" name="Step 2 base">
            <a:extLst>
              <a:ext uri="{FF2B5EF4-FFF2-40B4-BE49-F238E27FC236}">
                <a16:creationId xmlns:a16="http://schemas.microsoft.com/office/drawing/2014/main" id="{00000000-0008-0000-0200-0000AE1D0000}"/>
              </a:ext>
            </a:extLst>
          </xdr:cNvPr>
          <xdr:cNvSpPr>
            <a:spLocks/>
          </xdr:cNvSpPr>
        </xdr:nvSpPr>
        <xdr:spPr>
          <a:xfrm>
            <a:off x="7578725" y="5667375"/>
            <a:ext cx="3876676" cy="680400"/>
          </a:xfrm>
          <a:prstGeom prst="roundRect">
            <a:avLst>
              <a:gd name="adj" fmla="val 37331"/>
            </a:avLst>
          </a:prstGeom>
          <a:solidFill>
            <a:schemeClr val="bg2"/>
          </a:solidFill>
          <a:ln>
            <a:solidFill>
              <a:schemeClr val="accent2">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Accordingly, despite meeting the “&gt;$100M consolidated revenue” threshold, it also does not meet the definition of a ‘reporting entity’ under the Act, and is not required to give the Regulator a payment times report for the Relevant Reporting Period.</a:t>
            </a:r>
          </a:p>
        </xdr:txBody>
      </xdr:sp>
      <xdr:sp macro="" textlink="">
        <xdr:nvSpPr>
          <xdr:cNvPr id="7600" name="Step 2 base">
            <a:extLst>
              <a:ext uri="{FF2B5EF4-FFF2-40B4-BE49-F238E27FC236}">
                <a16:creationId xmlns:a16="http://schemas.microsoft.com/office/drawing/2014/main" id="{00000000-0008-0000-0200-0000B01D0000}"/>
              </a:ext>
            </a:extLst>
          </xdr:cNvPr>
          <xdr:cNvSpPr>
            <a:spLocks/>
          </xdr:cNvSpPr>
        </xdr:nvSpPr>
        <xdr:spPr>
          <a:xfrm>
            <a:off x="12392026" y="5667375"/>
            <a:ext cx="3200400" cy="680400"/>
          </a:xfrm>
          <a:prstGeom prst="roundRect">
            <a:avLst>
              <a:gd name="adj" fmla="val 37331"/>
            </a:avLst>
          </a:prstGeom>
          <a:solidFill>
            <a:schemeClr val="bg2"/>
          </a:solidFill>
          <a:ln>
            <a:solidFill>
              <a:schemeClr val="accent2">
                <a:lumMod val="20000"/>
                <a:lumOff val="80000"/>
              </a:schemeClr>
            </a:solidFill>
          </a:ln>
          <a:effectLst>
            <a:glow rad="63500">
              <a:srgbClr val="FF013D">
                <a:alpha val="30000"/>
              </a:srgbClr>
            </a:glow>
          </a:effectLst>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Further, as it is also not controlled by another reporting entity, SGPSub’s payment data does</a:t>
            </a:r>
            <a:r>
              <a:rPr lang="en-AU" sz="1000" baseline="0">
                <a:solidFill>
                  <a:srgbClr val="413A4A"/>
                </a:solidFill>
                <a:latin typeface="Calibri" panose="020F0502020204030204" pitchFamily="34" charset="0"/>
              </a:rPr>
              <a:t> not have to be (nor has it been)</a:t>
            </a:r>
            <a:r>
              <a:rPr lang="en-AU" sz="1000">
                <a:solidFill>
                  <a:srgbClr val="413A4A"/>
                </a:solidFill>
                <a:latin typeface="Calibri" panose="020F0502020204030204" pitchFamily="34" charset="0"/>
              </a:rPr>
              <a:t> captured as part of any datasets.</a:t>
            </a:r>
          </a:p>
        </xdr:txBody>
      </xdr:sp>
    </xdr:grpSp>
    <xdr:clientData/>
  </xdr:twoCellAnchor>
  <xdr:twoCellAnchor>
    <xdr:from>
      <xdr:col>1</xdr:col>
      <xdr:colOff>123825</xdr:colOff>
      <xdr:row>115</xdr:row>
      <xdr:rowOff>95250</xdr:rowOff>
    </xdr:from>
    <xdr:to>
      <xdr:col>22</xdr:col>
      <xdr:colOff>1647451</xdr:colOff>
      <xdr:row>119</xdr:row>
      <xdr:rowOff>123825</xdr:rowOff>
    </xdr:to>
    <xdr:grpSp>
      <xdr:nvGrpSpPr>
        <xdr:cNvPr id="6807" name="Entity Info AssociateAusCo" descr="In its consolidated financial statements for the year ended 31 December 2023, AusHoldCo reports $5M ‘share of profit from equity accounted investments’ with respect to its 30% shareholding interest in AssociateAusCo.&#10;In applying the control test under AASB 10: Consolidated Financials, AusHoldCo determines that it does not control AssociateAusCo.&#10;As it is not controlled by AusHoldCo, AssociateAusCo’s payments data does not have to be (nor has it been) captured as part of any datasets.&#10;&#10;Note: AssociateAusCo needs to undertake a separate process to determine if it meets relevant criteria to be a reporting entity in its own right.">
          <a:extLst>
            <a:ext uri="{FF2B5EF4-FFF2-40B4-BE49-F238E27FC236}">
              <a16:creationId xmlns:a16="http://schemas.microsoft.com/office/drawing/2014/main" id="{00000000-0008-0000-0200-0000971A0000}"/>
            </a:ext>
          </a:extLst>
        </xdr:cNvPr>
        <xdr:cNvGrpSpPr/>
      </xdr:nvGrpSpPr>
      <xdr:grpSpPr>
        <a:xfrm>
          <a:off x="314325" y="9791700"/>
          <a:ext cx="14029951" cy="0"/>
          <a:chOff x="1381125" y="6877050"/>
          <a:chExt cx="14029951" cy="800100"/>
        </a:xfrm>
      </xdr:grpSpPr>
      <xdr:sp macro="" textlink="">
        <xdr:nvSpPr>
          <xdr:cNvPr id="6808" name="Arrow: 1 to 2">
            <a:extLst>
              <a:ext uri="{FF2B5EF4-FFF2-40B4-BE49-F238E27FC236}">
                <a16:creationId xmlns:a16="http://schemas.microsoft.com/office/drawing/2014/main" id="{00000000-0008-0000-0200-0000981A0000}"/>
              </a:ext>
            </a:extLst>
          </xdr:cNvPr>
          <xdr:cNvSpPr>
            <a:spLocks/>
          </xdr:cNvSpPr>
        </xdr:nvSpPr>
        <xdr:spPr>
          <a:xfrm>
            <a:off x="5781947" y="7122300"/>
            <a:ext cx="1462950" cy="309600"/>
          </a:xfrm>
          <a:prstGeom prst="rightArrow">
            <a:avLst/>
          </a:prstGeom>
          <a:solidFill>
            <a:schemeClr val="bg1">
              <a:lumMod val="95000"/>
              <a:alpha val="8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6809" name="Arrow: 1 to 2">
            <a:extLst>
              <a:ext uri="{FF2B5EF4-FFF2-40B4-BE49-F238E27FC236}">
                <a16:creationId xmlns:a16="http://schemas.microsoft.com/office/drawing/2014/main" id="{00000000-0008-0000-0200-0000991A0000}"/>
              </a:ext>
            </a:extLst>
          </xdr:cNvPr>
          <xdr:cNvSpPr>
            <a:spLocks/>
          </xdr:cNvSpPr>
        </xdr:nvSpPr>
        <xdr:spPr>
          <a:xfrm>
            <a:off x="9902541" y="7122300"/>
            <a:ext cx="1279539" cy="309600"/>
          </a:xfrm>
          <a:prstGeom prst="rightArrow">
            <a:avLst/>
          </a:prstGeom>
          <a:solidFill>
            <a:schemeClr val="bg1">
              <a:lumMod val="95000"/>
              <a:alpha val="80000"/>
            </a:scheme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6810" name="Step 2 base">
            <a:extLst>
              <a:ext uri="{FF2B5EF4-FFF2-40B4-BE49-F238E27FC236}">
                <a16:creationId xmlns:a16="http://schemas.microsoft.com/office/drawing/2014/main" id="{00000000-0008-0000-0200-00009A1A0000}"/>
              </a:ext>
            </a:extLst>
          </xdr:cNvPr>
          <xdr:cNvSpPr>
            <a:spLocks/>
          </xdr:cNvSpPr>
        </xdr:nvSpPr>
        <xdr:spPr>
          <a:xfrm>
            <a:off x="1381125" y="6936900"/>
            <a:ext cx="4476750" cy="680400"/>
          </a:xfrm>
          <a:prstGeom prst="roundRect">
            <a:avLst>
              <a:gd name="adj" fmla="val 37331"/>
            </a:avLst>
          </a:prstGeom>
          <a:solidFill>
            <a:schemeClr val="bg1">
              <a:lumMod val="95000"/>
            </a:schemeClr>
          </a:solidFill>
          <a:ln>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In its consolidated financial statements for the year ended 31 December 2023, AusHoldCo reports $5M ‘share of profit from equity accounted investments’ with respect to its 30% shareholding interest in AssociateAusCo.</a:t>
            </a:r>
            <a:endParaRPr lang="en-AU" sz="1000">
              <a:solidFill>
                <a:schemeClr val="tx1"/>
              </a:solidFill>
            </a:endParaRPr>
          </a:p>
        </xdr:txBody>
      </xdr:sp>
      <xdr:sp macro="" textlink="">
        <xdr:nvSpPr>
          <xdr:cNvPr id="6811" name="Step 1 base">
            <a:extLst>
              <a:ext uri="{FF2B5EF4-FFF2-40B4-BE49-F238E27FC236}">
                <a16:creationId xmlns:a16="http://schemas.microsoft.com/office/drawing/2014/main" id="{00000000-0008-0000-0200-00009B1A0000}"/>
              </a:ext>
            </a:extLst>
          </xdr:cNvPr>
          <xdr:cNvSpPr>
            <a:spLocks/>
          </xdr:cNvSpPr>
        </xdr:nvSpPr>
        <xdr:spPr>
          <a:xfrm>
            <a:off x="7245169" y="6936900"/>
            <a:ext cx="2780925" cy="680400"/>
          </a:xfrm>
          <a:prstGeom prst="roundRect">
            <a:avLst>
              <a:gd name="adj" fmla="val 37331"/>
            </a:avLst>
          </a:prstGeom>
          <a:solidFill>
            <a:schemeClr val="bg1">
              <a:lumMod val="95000"/>
            </a:schemeClr>
          </a:solidFill>
          <a:ln>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In applying the control test under </a:t>
            </a:r>
            <a:r>
              <a:rPr lang="en-AU" sz="1000" i="1">
                <a:solidFill>
                  <a:srgbClr val="413A4A"/>
                </a:solidFill>
                <a:latin typeface="Calibri" panose="020F0502020204030204" pitchFamily="34" charset="0"/>
              </a:rPr>
              <a:t>AASB 10: Consolidated Financials</a:t>
            </a:r>
            <a:r>
              <a:rPr lang="en-AU" sz="1000">
                <a:solidFill>
                  <a:srgbClr val="413A4A"/>
                </a:solidFill>
                <a:latin typeface="Calibri" panose="020F0502020204030204" pitchFamily="34" charset="0"/>
              </a:rPr>
              <a:t>, AusHoldCo determines that it does not control AssociateAusCo.</a:t>
            </a:r>
            <a:endParaRPr lang="en-AU" sz="1000">
              <a:solidFill>
                <a:schemeClr val="tx1"/>
              </a:solidFill>
            </a:endParaRPr>
          </a:p>
        </xdr:txBody>
      </xdr:sp>
      <xdr:sp macro="" textlink="">
        <xdr:nvSpPr>
          <xdr:cNvPr id="6812" name="Step 2 base">
            <a:extLst>
              <a:ext uri="{FF2B5EF4-FFF2-40B4-BE49-F238E27FC236}">
                <a16:creationId xmlns:a16="http://schemas.microsoft.com/office/drawing/2014/main" id="{00000000-0008-0000-0200-00009C1A0000}"/>
              </a:ext>
            </a:extLst>
          </xdr:cNvPr>
          <xdr:cNvSpPr>
            <a:spLocks/>
          </xdr:cNvSpPr>
        </xdr:nvSpPr>
        <xdr:spPr>
          <a:xfrm>
            <a:off x="11229976" y="6877050"/>
            <a:ext cx="4181100" cy="800100"/>
          </a:xfrm>
          <a:prstGeom prst="roundRect">
            <a:avLst>
              <a:gd name="adj" fmla="val 30188"/>
            </a:avLst>
          </a:prstGeom>
          <a:solidFill>
            <a:schemeClr val="bg1">
              <a:lumMod val="95000"/>
            </a:schemeClr>
          </a:solidFill>
          <a:ln>
            <a:solidFill>
              <a:schemeClr val="bg1">
                <a:lumMod val="85000"/>
              </a:schemeClr>
            </a:solidFill>
          </a:ln>
          <a:effectLst>
            <a:glow rad="63500">
              <a:srgbClr val="FF013D">
                <a:alpha val="30000"/>
              </a:srgbClr>
            </a:glow>
          </a:effectLst>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As it is not controlled by AusHoldCo, AssociateAusCo’s payments data does not have to be (nor has it been) captured as part of any datasets.</a:t>
            </a:r>
          </a:p>
          <a:p>
            <a:pPr algn="ctr"/>
            <a:br>
              <a:rPr lang="en-AU" sz="400" b="1" i="1">
                <a:solidFill>
                  <a:srgbClr val="413A4A"/>
                </a:solidFill>
                <a:latin typeface="Calibri" panose="020F0502020204030204" pitchFamily="34" charset="0"/>
              </a:rPr>
            </a:br>
            <a:r>
              <a:rPr lang="en-AU" sz="1000" b="1" i="1">
                <a:solidFill>
                  <a:srgbClr val="413A4A"/>
                </a:solidFill>
                <a:latin typeface="Calibri" panose="020F0502020204030204" pitchFamily="34" charset="0"/>
              </a:rPr>
              <a:t>Note:</a:t>
            </a:r>
            <a:r>
              <a:rPr lang="en-AU" sz="1000" b="1" i="1" baseline="0">
                <a:solidFill>
                  <a:srgbClr val="413A4A"/>
                </a:solidFill>
                <a:latin typeface="Calibri" panose="020F0502020204030204" pitchFamily="34" charset="0"/>
              </a:rPr>
              <a:t> </a:t>
            </a:r>
            <a:r>
              <a:rPr lang="en-AU" sz="1000" b="0" i="1" baseline="0">
                <a:solidFill>
                  <a:srgbClr val="413A4A"/>
                </a:solidFill>
                <a:latin typeface="Calibri" panose="020F0502020204030204" pitchFamily="34" charset="0"/>
              </a:rPr>
              <a:t>AssociateAusCo</a:t>
            </a:r>
            <a:r>
              <a:rPr lang="en-AU" sz="1000" b="1" i="1" baseline="0">
                <a:solidFill>
                  <a:srgbClr val="413A4A"/>
                </a:solidFill>
                <a:latin typeface="Calibri" panose="020F0502020204030204" pitchFamily="34" charset="0"/>
              </a:rPr>
              <a:t> </a:t>
            </a:r>
            <a:r>
              <a:rPr lang="en-AU" sz="1000" i="1">
                <a:solidFill>
                  <a:srgbClr val="413A4A"/>
                </a:solidFill>
                <a:latin typeface="Calibri" panose="020F0502020204030204" pitchFamily="34" charset="0"/>
              </a:rPr>
              <a:t>needs to undertake a separate process to determine if it meets relevant criteria to be a reporting entity in its own right.</a:t>
            </a:r>
            <a:endParaRPr lang="en-AU" sz="1000" i="1">
              <a:solidFill>
                <a:schemeClr val="tx1"/>
              </a:solidFill>
            </a:endParaRPr>
          </a:p>
        </xdr:txBody>
      </xdr:sp>
    </xdr:grpSp>
    <xdr:clientData/>
  </xdr:twoCellAnchor>
  <xdr:twoCellAnchor>
    <xdr:from>
      <xdr:col>1</xdr:col>
      <xdr:colOff>57150</xdr:colOff>
      <xdr:row>91</xdr:row>
      <xdr:rowOff>95250</xdr:rowOff>
    </xdr:from>
    <xdr:to>
      <xdr:col>22</xdr:col>
      <xdr:colOff>1719622</xdr:colOff>
      <xdr:row>105</xdr:row>
      <xdr:rowOff>200029</xdr:rowOff>
    </xdr:to>
    <xdr:grpSp>
      <xdr:nvGrpSpPr>
        <xdr:cNvPr id="7602" name="Entity Info USASubCo and NZSubCo" descr="• USA SubCo’s standalone revenue for the year ended 31 December 2023 was equivalent to AUD $110M.&#10;• NZ SubCo’s standalone revenue for the year ended 31 December 2023 was equivalent to AUD $20M&#10;• USA SubCo does not procure goods or services from Australian suppliers and its procurement system is not set up to record ABNs.&#10;• NZSubCo occasionally procures goods or services from Australian suppliers and its procurement system is set up to record ABNs.&#10;• Since both entities are controlled by AusHoldCo, AusHoldCo’s consolidated payment times report should reflect both entities’ payments data for the Relevant Period (the same the controlled Australian entities outlined earlier). &#10;However:&#10;- With respect to USA SubCo given the presented facts, all its payments would ultimately be excluded from the TCP Dataset. Accordingly, its payments do not have to be (nor has been) captured as part of the initial raw payment data, and consequently are not in any of the subsequent datasets. See paragraphs 151-153 of the Guidance materials for more information.&#10;- With respect to NZ SubCo given the presented facts, its payments data must be captured and included in the TCP Dataset.">
          <a:extLst>
            <a:ext uri="{FF2B5EF4-FFF2-40B4-BE49-F238E27FC236}">
              <a16:creationId xmlns:a16="http://schemas.microsoft.com/office/drawing/2014/main" id="{00000000-0008-0000-0200-0000B21D0000}"/>
            </a:ext>
          </a:extLst>
        </xdr:cNvPr>
        <xdr:cNvGrpSpPr/>
      </xdr:nvGrpSpPr>
      <xdr:grpSpPr>
        <a:xfrm>
          <a:off x="247650" y="8534400"/>
          <a:ext cx="14168797" cy="0"/>
          <a:chOff x="1765854" y="2491681"/>
          <a:chExt cx="14168797" cy="2781304"/>
        </a:xfrm>
      </xdr:grpSpPr>
      <xdr:sp macro="" textlink="">
        <xdr:nvSpPr>
          <xdr:cNvPr id="7604" name="Step 9 base">
            <a:extLst>
              <a:ext uri="{FF2B5EF4-FFF2-40B4-BE49-F238E27FC236}">
                <a16:creationId xmlns:a16="http://schemas.microsoft.com/office/drawing/2014/main" id="{00000000-0008-0000-0200-0000B41D0000}"/>
              </a:ext>
            </a:extLst>
          </xdr:cNvPr>
          <xdr:cNvSpPr>
            <a:spLocks/>
          </xdr:cNvSpPr>
        </xdr:nvSpPr>
        <xdr:spPr>
          <a:xfrm>
            <a:off x="12386068" y="2491681"/>
            <a:ext cx="3548270" cy="1377485"/>
          </a:xfrm>
          <a:prstGeom prst="roundRect">
            <a:avLst>
              <a:gd name="adj" fmla="val 18439"/>
            </a:avLst>
          </a:prstGeom>
          <a:solidFill>
            <a:srgbClr val="E5FBFB"/>
          </a:solidFill>
          <a:ln>
            <a:solidFill>
              <a:srgbClr val="DAFAF8">
                <a:alpha val="80000"/>
              </a:srgbClr>
            </a:solidFill>
          </a:ln>
          <a:effectLst>
            <a:glow rad="63500">
              <a:srgbClr val="FF013D">
                <a:alpha val="30000"/>
              </a:srgbClr>
            </a:glow>
          </a:effectLst>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200"/>
              </a:spcBef>
              <a:spcAft>
                <a:spcPts val="200"/>
              </a:spcAft>
            </a:pPr>
            <a:r>
              <a:rPr lang="en-AU" sz="1000">
                <a:solidFill>
                  <a:srgbClr val="413A4A"/>
                </a:solidFill>
                <a:latin typeface="Calibri" panose="020F0502020204030204" pitchFamily="34" charset="0"/>
              </a:rPr>
              <a:t>With respect to USASubCo</a:t>
            </a:r>
            <a:r>
              <a:rPr lang="en-AU" sz="1000" baseline="0">
                <a:solidFill>
                  <a:srgbClr val="413A4A"/>
                </a:solidFill>
                <a:latin typeface="Calibri" panose="020F0502020204030204" pitchFamily="34" charset="0"/>
              </a:rPr>
              <a:t> given the presented facts, </a:t>
            </a:r>
            <a:r>
              <a:rPr lang="en-AU" sz="1000">
                <a:solidFill>
                  <a:srgbClr val="413A4A"/>
                </a:solidFill>
                <a:latin typeface="Calibri" panose="020F0502020204030204" pitchFamily="34" charset="0"/>
              </a:rPr>
              <a:t>all its</a:t>
            </a:r>
            <a:r>
              <a:rPr lang="en-AU" sz="1000" baseline="0">
                <a:solidFill>
                  <a:srgbClr val="413A4A"/>
                </a:solidFill>
                <a:latin typeface="Calibri" panose="020F0502020204030204" pitchFamily="34" charset="0"/>
              </a:rPr>
              <a:t> </a:t>
            </a:r>
            <a:r>
              <a:rPr lang="en-AU" sz="1000">
                <a:solidFill>
                  <a:srgbClr val="413A4A"/>
                </a:solidFill>
                <a:latin typeface="Calibri" panose="020F0502020204030204" pitchFamily="34" charset="0"/>
              </a:rPr>
              <a:t>payments would ultimately end up being excluded from a TCP Dataset.</a:t>
            </a:r>
          </a:p>
          <a:p>
            <a:pPr algn="ctr">
              <a:spcBef>
                <a:spcPts val="200"/>
              </a:spcBef>
              <a:spcAft>
                <a:spcPts val="200"/>
              </a:spcAft>
            </a:pPr>
            <a:r>
              <a:rPr lang="en-AU" sz="1000">
                <a:solidFill>
                  <a:srgbClr val="413A4A"/>
                </a:solidFill>
                <a:latin typeface="Calibri" panose="020F0502020204030204" pitchFamily="34" charset="0"/>
              </a:rPr>
              <a:t>Accordingly, its payments data does not have to be (nor has been) captured as part of any datasets.</a:t>
            </a:r>
            <a:br>
              <a:rPr lang="en-AU" sz="1000">
                <a:solidFill>
                  <a:srgbClr val="413A4A"/>
                </a:solidFill>
                <a:latin typeface="Calibri" panose="020F0502020204030204" pitchFamily="34" charset="0"/>
              </a:rPr>
            </a:br>
            <a:br>
              <a:rPr lang="en-AU" sz="800" i="1">
                <a:solidFill>
                  <a:srgbClr val="413A4A"/>
                </a:solidFill>
                <a:latin typeface="Calibri" panose="020F0502020204030204" pitchFamily="34" charset="0"/>
              </a:rPr>
            </a:br>
            <a:endParaRPr lang="en-AU" sz="800" i="1">
              <a:solidFill>
                <a:srgbClr val="413A4A"/>
              </a:solidFill>
              <a:latin typeface="Calibri" panose="020F0502020204030204" pitchFamily="34" charset="0"/>
            </a:endParaRPr>
          </a:p>
        </xdr:txBody>
      </xdr:sp>
      <xdr:sp macro="" textlink="">
        <xdr:nvSpPr>
          <xdr:cNvPr id="7606" name="Step 9 base">
            <a:extLst>
              <a:ext uri="{FF2B5EF4-FFF2-40B4-BE49-F238E27FC236}">
                <a16:creationId xmlns:a16="http://schemas.microsoft.com/office/drawing/2014/main" id="{00000000-0008-0000-0200-0000B61D0000}"/>
              </a:ext>
            </a:extLst>
          </xdr:cNvPr>
          <xdr:cNvSpPr>
            <a:spLocks/>
          </xdr:cNvSpPr>
        </xdr:nvSpPr>
        <xdr:spPr>
          <a:xfrm>
            <a:off x="12386068" y="4127658"/>
            <a:ext cx="3548583" cy="916723"/>
          </a:xfrm>
          <a:prstGeom prst="roundRect">
            <a:avLst>
              <a:gd name="adj" fmla="val 23625"/>
            </a:avLst>
          </a:prstGeom>
          <a:solidFill>
            <a:srgbClr val="E5FBFB"/>
          </a:solidFill>
          <a:ln>
            <a:solidFill>
              <a:srgbClr val="DAFAF8">
                <a:alpha val="80000"/>
              </a:srgbClr>
            </a:solidFill>
          </a:ln>
          <a:effectLst>
            <a:glow rad="63500">
              <a:srgbClr val="00B050">
                <a:alpha val="40000"/>
              </a:srgbClr>
            </a:glow>
          </a:effectLst>
        </xdr:spPr>
        <xdr:style>
          <a:lnRef idx="2">
            <a:schemeClr val="accent1">
              <a:shade val="15000"/>
            </a:schemeClr>
          </a:lnRef>
          <a:fillRef idx="1">
            <a:schemeClr val="accent1"/>
          </a:fillRef>
          <a:effectRef idx="0">
            <a:schemeClr val="accent1"/>
          </a:effectRef>
          <a:fontRef idx="minor">
            <a:schemeClr val="lt1"/>
          </a:fontRef>
        </xdr:style>
        <xdr:txBody>
          <a:bodyPr wrap="square" lIns="108000" tIns="108000" rIns="108000" bIns="108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200"/>
              </a:spcBef>
              <a:spcAft>
                <a:spcPts val="200"/>
              </a:spcAft>
            </a:pPr>
            <a:r>
              <a:rPr lang="en-AU" sz="1000">
                <a:solidFill>
                  <a:srgbClr val="413A4A"/>
                </a:solidFill>
                <a:latin typeface="Calibri" panose="020F0502020204030204" pitchFamily="34" charset="0"/>
              </a:rPr>
              <a:t>With respect to NZSubCo given the presented facts,</a:t>
            </a:r>
            <a:r>
              <a:rPr lang="en-AU" sz="1000" baseline="0">
                <a:solidFill>
                  <a:srgbClr val="413A4A"/>
                </a:solidFill>
                <a:latin typeface="Calibri" panose="020F0502020204030204" pitchFamily="34" charset="0"/>
              </a:rPr>
              <a:t> its </a:t>
            </a:r>
            <a:r>
              <a:rPr lang="en-AU" sz="1000">
                <a:solidFill>
                  <a:srgbClr val="413A4A"/>
                </a:solidFill>
                <a:latin typeface="Calibri" panose="020F0502020204030204" pitchFamily="34" charset="0"/>
              </a:rPr>
              <a:t>payments data must</a:t>
            </a:r>
            <a:r>
              <a:rPr lang="en-AU" sz="1000" baseline="0">
                <a:solidFill>
                  <a:srgbClr val="413A4A"/>
                </a:solidFill>
                <a:latin typeface="Calibri" panose="020F0502020204030204" pitchFamily="34" charset="0"/>
              </a:rPr>
              <a:t> be </a:t>
            </a:r>
            <a:r>
              <a:rPr lang="en-AU" sz="1000">
                <a:solidFill>
                  <a:srgbClr val="413A4A"/>
                </a:solidFill>
                <a:latin typeface="Calibri" panose="020F0502020204030204" pitchFamily="34" charset="0"/>
              </a:rPr>
              <a:t>captured and included in the relevant datasets</a:t>
            </a:r>
            <a:r>
              <a:rPr lang="en-AU" sz="1000" baseline="0">
                <a:solidFill>
                  <a:srgbClr val="413A4A"/>
                </a:solidFill>
                <a:latin typeface="Calibri" panose="020F0502020204030204" pitchFamily="34" charset="0"/>
              </a:rPr>
              <a:t>.</a:t>
            </a:r>
            <a:endParaRPr lang="en-AU" sz="1000">
              <a:solidFill>
                <a:schemeClr val="tx1"/>
              </a:solidFill>
            </a:endParaRPr>
          </a:p>
        </xdr:txBody>
      </xdr:sp>
      <xdr:grpSp>
        <xdr:nvGrpSpPr>
          <xdr:cNvPr id="7609" name="Group 119">
            <a:extLst>
              <a:ext uri="{FF2B5EF4-FFF2-40B4-BE49-F238E27FC236}">
                <a16:creationId xmlns:a16="http://schemas.microsoft.com/office/drawing/2014/main" id="{00000000-0008-0000-0200-0000B91D0000}"/>
              </a:ext>
            </a:extLst>
          </xdr:cNvPr>
          <xdr:cNvGrpSpPr/>
        </xdr:nvGrpSpPr>
        <xdr:grpSpPr>
          <a:xfrm>
            <a:off x="3188709" y="2491681"/>
            <a:ext cx="1263195" cy="2711102"/>
            <a:chOff x="814611" y="18849975"/>
            <a:chExt cx="1270181" cy="2712000"/>
          </a:xfrm>
        </xdr:grpSpPr>
        <xdr:sp macro="" textlink="">
          <xdr:nvSpPr>
            <xdr:cNvPr id="7610" name="Step 1 base">
              <a:extLst>
                <a:ext uri="{FF2B5EF4-FFF2-40B4-BE49-F238E27FC236}">
                  <a16:creationId xmlns:a16="http://schemas.microsoft.com/office/drawing/2014/main" id="{00000000-0008-0000-0200-0000BA1D0000}"/>
                </a:ext>
              </a:extLst>
            </xdr:cNvPr>
            <xdr:cNvSpPr>
              <a:spLocks/>
            </xdr:cNvSpPr>
          </xdr:nvSpPr>
          <xdr:spPr>
            <a:xfrm>
              <a:off x="814611" y="18849975"/>
              <a:ext cx="1204689" cy="1188000"/>
            </a:xfrm>
            <a:prstGeom prst="roundRect">
              <a:avLst>
                <a:gd name="adj" fmla="val 21388"/>
              </a:avLst>
            </a:prstGeom>
            <a:solidFill>
              <a:srgbClr val="DAFAF9">
                <a:alpha val="70000"/>
              </a:srgbClr>
            </a:solidFill>
            <a:ln>
              <a:solidFill>
                <a:srgbClr val="DAFAF9">
                  <a:alpha val="8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USASubCo’s standalone revenue for the year ended 31 December 2023 was equivalent to AUD110M.</a:t>
              </a:r>
              <a:endParaRPr lang="en-AU" sz="1000">
                <a:solidFill>
                  <a:schemeClr val="tx1"/>
                </a:solidFill>
              </a:endParaRPr>
            </a:p>
          </xdr:txBody>
        </xdr:sp>
        <xdr:sp macro="" textlink="">
          <xdr:nvSpPr>
            <xdr:cNvPr id="7611" name="Step 1 base">
              <a:extLst>
                <a:ext uri="{FF2B5EF4-FFF2-40B4-BE49-F238E27FC236}">
                  <a16:creationId xmlns:a16="http://schemas.microsoft.com/office/drawing/2014/main" id="{00000000-0008-0000-0200-0000BB1D0000}"/>
                </a:ext>
              </a:extLst>
            </xdr:cNvPr>
            <xdr:cNvSpPr>
              <a:spLocks/>
            </xdr:cNvSpPr>
          </xdr:nvSpPr>
          <xdr:spPr>
            <a:xfrm>
              <a:off x="814611" y="20288726"/>
              <a:ext cx="1270181" cy="1273249"/>
            </a:xfrm>
            <a:prstGeom prst="roundRect">
              <a:avLst>
                <a:gd name="adj" fmla="val 21388"/>
              </a:avLst>
            </a:prstGeom>
            <a:solidFill>
              <a:srgbClr val="DAFAF9">
                <a:alpha val="70000"/>
              </a:srgbClr>
            </a:solidFill>
            <a:ln>
              <a:solidFill>
                <a:srgbClr val="DAFAF9">
                  <a:alpha val="8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NZSubCo’s standalone revenue for the year ended            31 December 2023 was equivalent to AUD20M.</a:t>
              </a:r>
              <a:endParaRPr lang="en-AU" sz="1000">
                <a:solidFill>
                  <a:schemeClr val="tx1"/>
                </a:solidFill>
              </a:endParaRPr>
            </a:p>
          </xdr:txBody>
        </xdr:sp>
      </xdr:grpSp>
      <xdr:grpSp>
        <xdr:nvGrpSpPr>
          <xdr:cNvPr id="7612" name="Group 120">
            <a:extLst>
              <a:ext uri="{FF2B5EF4-FFF2-40B4-BE49-F238E27FC236}">
                <a16:creationId xmlns:a16="http://schemas.microsoft.com/office/drawing/2014/main" id="{00000000-0008-0000-0200-0000BC1D0000}"/>
              </a:ext>
            </a:extLst>
          </xdr:cNvPr>
          <xdr:cNvGrpSpPr/>
        </xdr:nvGrpSpPr>
        <xdr:grpSpPr>
          <a:xfrm>
            <a:off x="5307043" y="2491683"/>
            <a:ext cx="1383237" cy="2781302"/>
            <a:chOff x="2943225" y="18849975"/>
            <a:chExt cx="1389916" cy="2782223"/>
          </a:xfrm>
        </xdr:grpSpPr>
        <xdr:sp macro="" textlink="">
          <xdr:nvSpPr>
            <xdr:cNvPr id="7613" name="Step 2 base">
              <a:extLst>
                <a:ext uri="{FF2B5EF4-FFF2-40B4-BE49-F238E27FC236}">
                  <a16:creationId xmlns:a16="http://schemas.microsoft.com/office/drawing/2014/main" id="{00000000-0008-0000-0200-0000BD1D0000}"/>
                </a:ext>
              </a:extLst>
            </xdr:cNvPr>
            <xdr:cNvSpPr>
              <a:spLocks/>
            </xdr:cNvSpPr>
          </xdr:nvSpPr>
          <xdr:spPr>
            <a:xfrm>
              <a:off x="2943225" y="18849975"/>
              <a:ext cx="1378920" cy="1188000"/>
            </a:xfrm>
            <a:prstGeom prst="roundRect">
              <a:avLst>
                <a:gd name="adj" fmla="val 21388"/>
              </a:avLst>
            </a:prstGeom>
            <a:solidFill>
              <a:srgbClr val="DAFAF9">
                <a:alpha val="70000"/>
              </a:srgbClr>
            </a:solidFill>
            <a:ln>
              <a:solidFill>
                <a:srgbClr val="DAFAF9">
                  <a:alpha val="8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USASubCo does not procure goods or services from Australian suppliers and its procurement system is not set up to record ABNs.</a:t>
              </a:r>
              <a:endParaRPr lang="en-AU" sz="1000">
                <a:solidFill>
                  <a:schemeClr val="tx1"/>
                </a:solidFill>
              </a:endParaRPr>
            </a:p>
          </xdr:txBody>
        </xdr:sp>
        <xdr:sp macro="" textlink="">
          <xdr:nvSpPr>
            <xdr:cNvPr id="7614" name="Step 2 base">
              <a:extLst>
                <a:ext uri="{FF2B5EF4-FFF2-40B4-BE49-F238E27FC236}">
                  <a16:creationId xmlns:a16="http://schemas.microsoft.com/office/drawing/2014/main" id="{00000000-0008-0000-0200-0000BE1D0000}"/>
                </a:ext>
              </a:extLst>
            </xdr:cNvPr>
            <xdr:cNvSpPr>
              <a:spLocks/>
            </xdr:cNvSpPr>
          </xdr:nvSpPr>
          <xdr:spPr>
            <a:xfrm>
              <a:off x="2945346" y="20241087"/>
              <a:ext cx="1387795" cy="1391111"/>
            </a:xfrm>
            <a:prstGeom prst="roundRect">
              <a:avLst>
                <a:gd name="adj" fmla="val 21388"/>
              </a:avLst>
            </a:prstGeom>
            <a:solidFill>
              <a:srgbClr val="DAFAF9">
                <a:alpha val="70000"/>
              </a:srgbClr>
            </a:solidFill>
            <a:ln>
              <a:solidFill>
                <a:srgbClr val="DAFAF9">
                  <a:alpha val="8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54000" tIns="54000" rIns="54000" bIns="54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a:solidFill>
                    <a:srgbClr val="413A4A"/>
                  </a:solidFill>
                  <a:latin typeface="Calibri" panose="020F0502020204030204" pitchFamily="34" charset="0"/>
                </a:rPr>
                <a:t>NZSubCo occasionally procures goods or services from Australian suppliers and its procurement system is set up to record</a:t>
              </a:r>
              <a:r>
                <a:rPr lang="en-AU" sz="1000" baseline="0">
                  <a:solidFill>
                    <a:srgbClr val="413A4A"/>
                  </a:solidFill>
                  <a:latin typeface="Calibri" panose="020F0502020204030204" pitchFamily="34" charset="0"/>
                </a:rPr>
                <a:t> ABNs</a:t>
              </a:r>
              <a:r>
                <a:rPr lang="en-AU" sz="1000">
                  <a:solidFill>
                    <a:srgbClr val="413A4A"/>
                  </a:solidFill>
                  <a:latin typeface="Calibri" panose="020F0502020204030204" pitchFamily="34" charset="0"/>
                </a:rPr>
                <a:t>.</a:t>
              </a:r>
              <a:endParaRPr lang="en-AU" sz="1000">
                <a:solidFill>
                  <a:schemeClr val="tx1"/>
                </a:solidFill>
              </a:endParaRPr>
            </a:p>
          </xdr:txBody>
        </xdr:sp>
      </xdr:grpSp>
      <xdr:sp macro="" textlink="">
        <xdr:nvSpPr>
          <xdr:cNvPr id="7615" name="Step 9 base">
            <a:extLst>
              <a:ext uri="{FF2B5EF4-FFF2-40B4-BE49-F238E27FC236}">
                <a16:creationId xmlns:a16="http://schemas.microsoft.com/office/drawing/2014/main" id="{00000000-0008-0000-0200-0000BF1D0000}"/>
              </a:ext>
            </a:extLst>
          </xdr:cNvPr>
          <xdr:cNvSpPr>
            <a:spLocks noChangeAspect="1"/>
          </xdr:cNvSpPr>
        </xdr:nvSpPr>
        <xdr:spPr>
          <a:xfrm>
            <a:off x="7801304" y="2773550"/>
            <a:ext cx="1895981" cy="1997339"/>
          </a:xfrm>
          <a:prstGeom prst="roundRect">
            <a:avLst>
              <a:gd name="adj" fmla="val 13397"/>
            </a:avLst>
          </a:prstGeom>
          <a:solidFill>
            <a:srgbClr val="DAFAF9">
              <a:alpha val="70000"/>
            </a:srgbClr>
          </a:solidFill>
          <a:ln>
            <a:solidFill>
              <a:srgbClr val="DAFAF9">
                <a:alpha val="8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108000" tIns="108000" rIns="108000" bIns="108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200"/>
              </a:spcBef>
              <a:spcAft>
                <a:spcPts val="200"/>
              </a:spcAft>
            </a:pPr>
            <a:r>
              <a:rPr lang="en-AU" sz="1000" u="none">
                <a:solidFill>
                  <a:srgbClr val="413A4A"/>
                </a:solidFill>
                <a:latin typeface="Calibri" panose="020F0502020204030204" pitchFamily="34" charset="0"/>
              </a:rPr>
              <a:t>Since</a:t>
            </a:r>
            <a:r>
              <a:rPr lang="en-AU" sz="1000" u="none" baseline="0">
                <a:solidFill>
                  <a:srgbClr val="413A4A"/>
                </a:solidFill>
                <a:latin typeface="Calibri" panose="020F0502020204030204" pitchFamily="34" charset="0"/>
              </a:rPr>
              <a:t> </a:t>
            </a:r>
            <a:r>
              <a:rPr lang="en-AU" sz="1000" u="none">
                <a:solidFill>
                  <a:srgbClr val="413A4A"/>
                </a:solidFill>
                <a:latin typeface="Calibri" panose="020F0502020204030204" pitchFamily="34" charset="0"/>
              </a:rPr>
              <a:t>both</a:t>
            </a:r>
            <a:r>
              <a:rPr lang="en-AU" sz="1000">
                <a:solidFill>
                  <a:srgbClr val="413A4A"/>
                </a:solidFill>
                <a:latin typeface="Calibri" panose="020F0502020204030204" pitchFamily="34" charset="0"/>
              </a:rPr>
              <a:t> entities are controlled by AusHoldCo, AusholdCo's consolidated  payment times report should reflect both entities' payments</a:t>
            </a:r>
            <a:r>
              <a:rPr lang="en-AU" sz="1000" baseline="0">
                <a:solidFill>
                  <a:srgbClr val="413A4A"/>
                </a:solidFill>
                <a:latin typeface="Calibri" panose="020F0502020204030204" pitchFamily="34" charset="0"/>
              </a:rPr>
              <a:t> data </a:t>
            </a:r>
            <a:r>
              <a:rPr lang="en-AU" sz="1000">
                <a:solidFill>
                  <a:srgbClr val="413A4A"/>
                </a:solidFill>
                <a:latin typeface="Calibri" panose="020F0502020204030204" pitchFamily="34" charset="0"/>
              </a:rPr>
              <a:t>for the Relevant Reporting Period (the same as the controlled Australian entities outlined earlier). </a:t>
            </a:r>
            <a:endParaRPr lang="en-AU" sz="1000">
              <a:solidFill>
                <a:schemeClr val="tx1"/>
              </a:solidFill>
            </a:endParaRPr>
          </a:p>
        </xdr:txBody>
      </xdr:sp>
      <xdr:sp macro="" textlink="">
        <xdr:nvSpPr>
          <xdr:cNvPr id="128" name="!!AusSubCo1">
            <a:extLst>
              <a:ext uri="{FF2B5EF4-FFF2-40B4-BE49-F238E27FC236}">
                <a16:creationId xmlns:a16="http://schemas.microsoft.com/office/drawing/2014/main" id="{00000000-0008-0000-0200-000080000000}"/>
              </a:ext>
            </a:extLst>
          </xdr:cNvPr>
          <xdr:cNvSpPr>
            <a:spLocks/>
          </xdr:cNvSpPr>
        </xdr:nvSpPr>
        <xdr:spPr>
          <a:xfrm rot="16200000">
            <a:off x="1436794" y="2842108"/>
            <a:ext cx="1187607" cy="529487"/>
          </a:xfrm>
          <a:prstGeom prst="roundRect">
            <a:avLst>
              <a:gd name="adj" fmla="val 47619"/>
            </a:avLst>
          </a:prstGeom>
          <a:solidFill>
            <a:srgbClr val="DAFAF9"/>
          </a:solidFill>
          <a:ln>
            <a:solidFill>
              <a:srgbClr val="DAFAF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300" b="1">
                <a:solidFill>
                  <a:schemeClr val="tx2"/>
                </a:solidFill>
              </a:rPr>
              <a:t>USASubCo</a:t>
            </a:r>
          </a:p>
        </xdr:txBody>
      </xdr:sp>
      <xdr:sp macro="" textlink="">
        <xdr:nvSpPr>
          <xdr:cNvPr id="129" name="!!AusSubCo1">
            <a:extLst>
              <a:ext uri="{FF2B5EF4-FFF2-40B4-BE49-F238E27FC236}">
                <a16:creationId xmlns:a16="http://schemas.microsoft.com/office/drawing/2014/main" id="{00000000-0008-0000-0200-000081000000}"/>
              </a:ext>
            </a:extLst>
          </xdr:cNvPr>
          <xdr:cNvSpPr>
            <a:spLocks/>
          </xdr:cNvSpPr>
        </xdr:nvSpPr>
        <xdr:spPr>
          <a:xfrm rot="16200000">
            <a:off x="1439119" y="4344236"/>
            <a:ext cx="1187607" cy="529487"/>
          </a:xfrm>
          <a:prstGeom prst="roundRect">
            <a:avLst>
              <a:gd name="adj" fmla="val 47619"/>
            </a:avLst>
          </a:prstGeom>
          <a:solidFill>
            <a:srgbClr val="DAFAF9"/>
          </a:solidFill>
          <a:ln>
            <a:solidFill>
              <a:srgbClr val="DAFAF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300" b="1">
                <a:solidFill>
                  <a:schemeClr val="tx2"/>
                </a:solidFill>
              </a:rPr>
              <a:t>NZSubCo</a:t>
            </a:r>
          </a:p>
        </xdr:txBody>
      </xdr:sp>
      <xdr:sp macro="" textlink="">
        <xdr:nvSpPr>
          <xdr:cNvPr id="130" name="Arrow: 1 to 2">
            <a:extLst>
              <a:ext uri="{FF2B5EF4-FFF2-40B4-BE49-F238E27FC236}">
                <a16:creationId xmlns:a16="http://schemas.microsoft.com/office/drawing/2014/main" id="{00000000-0008-0000-0200-000082000000}"/>
              </a:ext>
            </a:extLst>
          </xdr:cNvPr>
          <xdr:cNvSpPr>
            <a:spLocks/>
          </xdr:cNvSpPr>
        </xdr:nvSpPr>
        <xdr:spPr>
          <a:xfrm>
            <a:off x="2298264" y="2967773"/>
            <a:ext cx="879199" cy="309498"/>
          </a:xfrm>
          <a:prstGeom prst="rightArrow">
            <a:avLst/>
          </a:prstGeom>
          <a:solidFill>
            <a:srgbClr val="DAFAF9">
              <a:alpha val="60000"/>
            </a:srgb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131" name="Arrow: 1 to 2">
            <a:extLst>
              <a:ext uri="{FF2B5EF4-FFF2-40B4-BE49-F238E27FC236}">
                <a16:creationId xmlns:a16="http://schemas.microsoft.com/office/drawing/2014/main" id="{00000000-0008-0000-0200-000083000000}"/>
              </a:ext>
            </a:extLst>
          </xdr:cNvPr>
          <xdr:cNvSpPr>
            <a:spLocks/>
          </xdr:cNvSpPr>
        </xdr:nvSpPr>
        <xdr:spPr>
          <a:xfrm>
            <a:off x="4409087" y="2948729"/>
            <a:ext cx="911088" cy="309498"/>
          </a:xfrm>
          <a:prstGeom prst="rightArrow">
            <a:avLst/>
          </a:prstGeom>
          <a:solidFill>
            <a:srgbClr val="DAFAF9">
              <a:alpha val="60000"/>
            </a:srgb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132" name="Arrow: 1 to 2">
            <a:extLst>
              <a:ext uri="{FF2B5EF4-FFF2-40B4-BE49-F238E27FC236}">
                <a16:creationId xmlns:a16="http://schemas.microsoft.com/office/drawing/2014/main" id="{00000000-0008-0000-0200-000084000000}"/>
              </a:ext>
            </a:extLst>
          </xdr:cNvPr>
          <xdr:cNvSpPr>
            <a:spLocks/>
          </xdr:cNvSpPr>
        </xdr:nvSpPr>
        <xdr:spPr>
          <a:xfrm>
            <a:off x="2298264" y="4462703"/>
            <a:ext cx="879199" cy="309498"/>
          </a:xfrm>
          <a:prstGeom prst="rightArrow">
            <a:avLst/>
          </a:prstGeom>
          <a:solidFill>
            <a:srgbClr val="DAFAF9">
              <a:alpha val="60000"/>
            </a:srgb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133" name="Arrow: 1 to 2">
            <a:extLst>
              <a:ext uri="{FF2B5EF4-FFF2-40B4-BE49-F238E27FC236}">
                <a16:creationId xmlns:a16="http://schemas.microsoft.com/office/drawing/2014/main" id="{00000000-0008-0000-0200-000085000000}"/>
              </a:ext>
            </a:extLst>
          </xdr:cNvPr>
          <xdr:cNvSpPr>
            <a:spLocks/>
          </xdr:cNvSpPr>
        </xdr:nvSpPr>
        <xdr:spPr>
          <a:xfrm>
            <a:off x="4409087" y="4481747"/>
            <a:ext cx="977763" cy="309498"/>
          </a:xfrm>
          <a:prstGeom prst="rightArrow">
            <a:avLst/>
          </a:prstGeom>
          <a:solidFill>
            <a:srgbClr val="DAFAF9">
              <a:alpha val="60000"/>
            </a:srgb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134" name="Arrow: 1 to 2">
            <a:extLst>
              <a:ext uri="{FF2B5EF4-FFF2-40B4-BE49-F238E27FC236}">
                <a16:creationId xmlns:a16="http://schemas.microsoft.com/office/drawing/2014/main" id="{00000000-0008-0000-0200-000086000000}"/>
              </a:ext>
            </a:extLst>
          </xdr:cNvPr>
          <xdr:cNvSpPr>
            <a:spLocks/>
          </xdr:cNvSpPr>
        </xdr:nvSpPr>
        <xdr:spPr>
          <a:xfrm>
            <a:off x="9688008" y="3617471"/>
            <a:ext cx="444363" cy="309498"/>
          </a:xfrm>
          <a:prstGeom prst="rightArrow">
            <a:avLst/>
          </a:prstGeom>
          <a:solidFill>
            <a:srgbClr val="DAFAF9">
              <a:alpha val="60000"/>
            </a:srgb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135" name="Arrow: 1 to 2">
            <a:extLst>
              <a:ext uri="{FF2B5EF4-FFF2-40B4-BE49-F238E27FC236}">
                <a16:creationId xmlns:a16="http://schemas.microsoft.com/office/drawing/2014/main" id="{00000000-0008-0000-0200-000087000000}"/>
              </a:ext>
            </a:extLst>
          </xdr:cNvPr>
          <xdr:cNvSpPr>
            <a:spLocks/>
          </xdr:cNvSpPr>
        </xdr:nvSpPr>
        <xdr:spPr>
          <a:xfrm rot="19591999">
            <a:off x="11089262" y="3257181"/>
            <a:ext cx="1413499" cy="309498"/>
          </a:xfrm>
          <a:prstGeom prst="rightArrow">
            <a:avLst/>
          </a:prstGeom>
          <a:solidFill>
            <a:srgbClr val="DAFAF9">
              <a:alpha val="60000"/>
            </a:srgb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136" name="Arrow: 1 to 2">
            <a:extLst>
              <a:ext uri="{FF2B5EF4-FFF2-40B4-BE49-F238E27FC236}">
                <a16:creationId xmlns:a16="http://schemas.microsoft.com/office/drawing/2014/main" id="{00000000-0008-0000-0200-000088000000}"/>
              </a:ext>
            </a:extLst>
          </xdr:cNvPr>
          <xdr:cNvSpPr>
            <a:spLocks/>
          </xdr:cNvSpPr>
        </xdr:nvSpPr>
        <xdr:spPr>
          <a:xfrm rot="2008001" flipV="1">
            <a:off x="11079737" y="4152235"/>
            <a:ext cx="1413499" cy="309498"/>
          </a:xfrm>
          <a:prstGeom prst="rightArrow">
            <a:avLst/>
          </a:prstGeom>
          <a:solidFill>
            <a:srgbClr val="DAFAF9">
              <a:alpha val="60000"/>
            </a:srgb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137" name="Arrow: 1 to 2">
            <a:extLst>
              <a:ext uri="{FF2B5EF4-FFF2-40B4-BE49-F238E27FC236}">
                <a16:creationId xmlns:a16="http://schemas.microsoft.com/office/drawing/2014/main" id="{00000000-0008-0000-0200-000089000000}"/>
              </a:ext>
            </a:extLst>
          </xdr:cNvPr>
          <xdr:cNvSpPr>
            <a:spLocks/>
          </xdr:cNvSpPr>
        </xdr:nvSpPr>
        <xdr:spPr>
          <a:xfrm rot="2008001" flipV="1">
            <a:off x="6486617" y="3200050"/>
            <a:ext cx="1413498" cy="309498"/>
          </a:xfrm>
          <a:prstGeom prst="rightArrow">
            <a:avLst/>
          </a:prstGeom>
          <a:solidFill>
            <a:srgbClr val="DAFAF9">
              <a:alpha val="60000"/>
            </a:srgb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138" name="Arrow: 1 to 2">
            <a:extLst>
              <a:ext uri="{FF2B5EF4-FFF2-40B4-BE49-F238E27FC236}">
                <a16:creationId xmlns:a16="http://schemas.microsoft.com/office/drawing/2014/main" id="{00000000-0008-0000-0200-00008A000000}"/>
              </a:ext>
            </a:extLst>
          </xdr:cNvPr>
          <xdr:cNvSpPr>
            <a:spLocks/>
          </xdr:cNvSpPr>
        </xdr:nvSpPr>
        <xdr:spPr>
          <a:xfrm rot="19591999">
            <a:off x="6432919" y="4155056"/>
            <a:ext cx="1492823" cy="309498"/>
          </a:xfrm>
          <a:prstGeom prst="rightArrow">
            <a:avLst/>
          </a:prstGeom>
          <a:solidFill>
            <a:srgbClr val="DAFAF9">
              <a:alpha val="60000"/>
            </a:srgbClr>
          </a:solidFill>
          <a:ln>
            <a:no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000"/>
          </a:p>
        </xdr:txBody>
      </xdr:sp>
      <xdr:sp macro="" textlink="">
        <xdr:nvSpPr>
          <xdr:cNvPr id="139" name="Step 6 base">
            <a:extLst>
              <a:ext uri="{FF2B5EF4-FFF2-40B4-BE49-F238E27FC236}">
                <a16:creationId xmlns:a16="http://schemas.microsoft.com/office/drawing/2014/main" id="{00000000-0008-0000-0200-00008B000000}"/>
              </a:ext>
            </a:extLst>
          </xdr:cNvPr>
          <xdr:cNvSpPr>
            <a:spLocks/>
          </xdr:cNvSpPr>
        </xdr:nvSpPr>
        <xdr:spPr>
          <a:xfrm>
            <a:off x="10136767" y="3088446"/>
            <a:ext cx="1160552" cy="1367547"/>
          </a:xfrm>
          <a:prstGeom prst="roundRect">
            <a:avLst>
              <a:gd name="adj" fmla="val 21886"/>
            </a:avLst>
          </a:prstGeom>
          <a:solidFill>
            <a:schemeClr val="accent2">
              <a:lumMod val="20000"/>
              <a:lumOff val="80000"/>
            </a:schemeClr>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36000" rIns="36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u="sng">
                <a:solidFill>
                  <a:srgbClr val="413A4A"/>
                </a:solidFill>
                <a:latin typeface="Calibri" panose="020F0502020204030204" pitchFamily="34" charset="0"/>
              </a:rPr>
              <a:t>However</a:t>
            </a:r>
            <a:br>
              <a:rPr lang="en-AU" sz="1000" u="sng">
                <a:solidFill>
                  <a:srgbClr val="413A4A"/>
                </a:solidFill>
                <a:latin typeface="Calibri" panose="020F0502020204030204" pitchFamily="34" charset="0"/>
              </a:rPr>
            </a:br>
            <a:endParaRPr lang="en-AU" sz="1000">
              <a:solidFill>
                <a:schemeClr val="tx1"/>
              </a:solidFill>
            </a:endParaRPr>
          </a:p>
        </xdr:txBody>
      </xdr:sp>
      <xdr:grpSp>
        <xdr:nvGrpSpPr>
          <xdr:cNvPr id="140" name="Group 6830">
            <a:extLst>
              <a:ext uri="{FF2B5EF4-FFF2-40B4-BE49-F238E27FC236}">
                <a16:creationId xmlns:a16="http://schemas.microsoft.com/office/drawing/2014/main" id="{00000000-0008-0000-0200-00008C000000}"/>
              </a:ext>
            </a:extLst>
          </xdr:cNvPr>
          <xdr:cNvGrpSpPr/>
        </xdr:nvGrpSpPr>
        <xdr:grpSpPr>
          <a:xfrm>
            <a:off x="12658725" y="3599274"/>
            <a:ext cx="3046343" cy="216000"/>
            <a:chOff x="6205330" y="3989799"/>
            <a:chExt cx="3062909" cy="216000"/>
          </a:xfrm>
        </xdr:grpSpPr>
        <xdr:sp macro="" textlink="">
          <xdr:nvSpPr>
            <xdr:cNvPr id="141" name="Rectangle: Diagonal Corners Snipped 135">
              <a:extLst>
                <a:ext uri="{FF2B5EF4-FFF2-40B4-BE49-F238E27FC236}">
                  <a16:creationId xmlns:a16="http://schemas.microsoft.com/office/drawing/2014/main" id="{00000000-0008-0000-0200-00008D000000}"/>
                </a:ext>
              </a:extLst>
            </xdr:cNvPr>
            <xdr:cNvSpPr/>
          </xdr:nvSpPr>
          <xdr:spPr>
            <a:xfrm>
              <a:off x="6205330" y="3989799"/>
              <a:ext cx="3062909" cy="216000"/>
            </a:xfrm>
            <a:prstGeom prst="snip2DiagRect">
              <a:avLst>
                <a:gd name="adj1" fmla="val 0"/>
                <a:gd name="adj2" fmla="val 50000"/>
              </a:avLst>
            </a:prstGeom>
            <a:solidFill>
              <a:srgbClr val="E9FFFE"/>
            </a:solidFill>
            <a:ln>
              <a:solidFill>
                <a:schemeClr val="bg1"/>
              </a:solidFill>
            </a:ln>
          </xdr:spPr>
          <xdr:style>
            <a:lnRef idx="2">
              <a:schemeClr val="accent6">
                <a:shade val="15000"/>
              </a:schemeClr>
            </a:lnRef>
            <a:fillRef idx="1">
              <a:schemeClr val="accent6"/>
            </a:fillRef>
            <a:effectRef idx="0">
              <a:schemeClr val="accent6"/>
            </a:effectRef>
            <a:fontRef idx="minor">
              <a:schemeClr val="lt1"/>
            </a:fontRef>
          </xdr:style>
          <xdr:txBody>
            <a:bodyPr wrap="square" lIns="180000" rIns="36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a:r>
                <a:rPr lang="en-AU" sz="1000">
                  <a:solidFill>
                    <a:schemeClr val="tx2"/>
                  </a:solidFill>
                </a:rPr>
                <a:t>Guidance materials: paragraphs 151-153 Example 36</a:t>
              </a:r>
            </a:p>
          </xdr:txBody>
        </xdr:sp>
        <xdr:pic>
          <xdr:nvPicPr>
            <xdr:cNvPr id="142" name="Graphic 74" descr="Magnifying glass with solid fill">
              <a:extLst>
                <a:ext uri="{FF2B5EF4-FFF2-40B4-BE49-F238E27FC236}">
                  <a16:creationId xmlns:a16="http://schemas.microsoft.com/office/drawing/2014/main" id="{00000000-0008-0000-0200-00008E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6263311" y="3998832"/>
              <a:ext cx="198024" cy="197934"/>
            </a:xfrm>
            <a:prstGeom prst="rect">
              <a:avLst/>
            </a:prstGeom>
          </xdr:spPr>
        </xdr:pic>
      </xdr:grpSp>
    </xdr:grpSp>
    <xdr:clientData/>
  </xdr:twoCellAnchor>
  <xdr:twoCellAnchor>
    <xdr:from>
      <xdr:col>20</xdr:col>
      <xdr:colOff>495301</xdr:colOff>
      <xdr:row>64</xdr:row>
      <xdr:rowOff>1</xdr:rowOff>
    </xdr:from>
    <xdr:to>
      <xdr:col>23</xdr:col>
      <xdr:colOff>1</xdr:colOff>
      <xdr:row>65</xdr:row>
      <xdr:rowOff>0</xdr:rowOff>
    </xdr:to>
    <xdr:sp macro="" textlink="W65">
      <xdr:nvSpPr>
        <xdr:cNvPr id="6793" name="OBack">
          <a:extLst>
            <a:ext uri="{FF2B5EF4-FFF2-40B4-BE49-F238E27FC236}">
              <a16:creationId xmlns:a16="http://schemas.microsoft.com/office/drawing/2014/main" id="{00000000-0008-0000-0200-0000891A0000}"/>
            </a:ext>
            <a:ext uri="{C183D7F6-B498-43B3-948B-1728B52AA6E4}">
              <adec:decorative xmlns:adec="http://schemas.microsoft.com/office/drawing/2017/decorative" val="1"/>
            </a:ext>
          </a:extLst>
        </xdr:cNvPr>
        <xdr:cNvSpPr/>
      </xdr:nvSpPr>
      <xdr:spPr>
        <a:xfrm>
          <a:off x="11972926" y="6858001"/>
          <a:ext cx="2495550"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108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a:r>
            <a:rPr lang="en-US" sz="1100" b="0" i="1" u="none" strike="noStrike">
              <a:solidFill>
                <a:schemeClr val="tx2"/>
              </a:solidFill>
              <a:latin typeface="Calibri"/>
              <a:ea typeface="Calibri"/>
              <a:cs typeface="Calibri"/>
            </a:rPr>
            <a:t>CONTROLLED</a:t>
          </a:r>
          <a:r>
            <a:rPr lang="en-US" sz="1100" b="0" i="1" u="none" strike="noStrike" baseline="0">
              <a:solidFill>
                <a:schemeClr val="tx2"/>
              </a:solidFill>
              <a:latin typeface="Calibri"/>
              <a:ea typeface="Calibri"/>
              <a:cs typeface="Calibri"/>
            </a:rPr>
            <a:t> BY AUSHOLDCO</a:t>
          </a:r>
          <a:endParaRPr lang="en-AU" sz="1100" b="0" i="1">
            <a:solidFill>
              <a:schemeClr val="tx2"/>
            </a:solidFill>
          </a:endParaRPr>
        </a:p>
      </xdr:txBody>
    </xdr:sp>
    <xdr:clientData/>
  </xdr:twoCellAnchor>
  <xdr:twoCellAnchor>
    <xdr:from>
      <xdr:col>20</xdr:col>
      <xdr:colOff>495301</xdr:colOff>
      <xdr:row>81</xdr:row>
      <xdr:rowOff>0</xdr:rowOff>
    </xdr:from>
    <xdr:to>
      <xdr:col>23</xdr:col>
      <xdr:colOff>1</xdr:colOff>
      <xdr:row>81</xdr:row>
      <xdr:rowOff>419099</xdr:rowOff>
    </xdr:to>
    <xdr:sp macro="" textlink="W65">
      <xdr:nvSpPr>
        <xdr:cNvPr id="6799" name="OBack">
          <a:extLst>
            <a:ext uri="{FF2B5EF4-FFF2-40B4-BE49-F238E27FC236}">
              <a16:creationId xmlns:a16="http://schemas.microsoft.com/office/drawing/2014/main" id="{00000000-0008-0000-0200-00008F1A0000}"/>
            </a:ext>
            <a:ext uri="{C183D7F6-B498-43B3-948B-1728B52AA6E4}">
              <adec:decorative xmlns:adec="http://schemas.microsoft.com/office/drawing/2017/decorative" val="1"/>
            </a:ext>
          </a:extLst>
        </xdr:cNvPr>
        <xdr:cNvSpPr/>
      </xdr:nvSpPr>
      <xdr:spPr>
        <a:xfrm>
          <a:off x="11972926" y="7486650"/>
          <a:ext cx="2495550"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108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a:r>
            <a:rPr lang="en-US" sz="1100" b="0" i="1" u="none" strike="noStrike">
              <a:solidFill>
                <a:schemeClr val="tx2"/>
              </a:solidFill>
              <a:latin typeface="Calibri"/>
              <a:ea typeface="Calibri"/>
              <a:cs typeface="Calibri"/>
            </a:rPr>
            <a:t>CONTROLLED</a:t>
          </a:r>
          <a:r>
            <a:rPr lang="en-US" sz="1100" b="0" i="1" u="none" strike="noStrike" baseline="0">
              <a:solidFill>
                <a:schemeClr val="tx2"/>
              </a:solidFill>
              <a:latin typeface="Calibri"/>
              <a:ea typeface="Calibri"/>
              <a:cs typeface="Calibri"/>
            </a:rPr>
            <a:t> BY AUSHOLDCO</a:t>
          </a:r>
          <a:endParaRPr lang="en-AU" sz="1100" b="0" i="1">
            <a:solidFill>
              <a:schemeClr val="tx2"/>
            </a:solidFill>
          </a:endParaRPr>
        </a:p>
      </xdr:txBody>
    </xdr:sp>
    <xdr:clientData/>
  </xdr:twoCellAnchor>
  <xdr:twoCellAnchor>
    <xdr:from>
      <xdr:col>20</xdr:col>
      <xdr:colOff>495301</xdr:colOff>
      <xdr:row>90</xdr:row>
      <xdr:rowOff>0</xdr:rowOff>
    </xdr:from>
    <xdr:to>
      <xdr:col>23</xdr:col>
      <xdr:colOff>1</xdr:colOff>
      <xdr:row>90</xdr:row>
      <xdr:rowOff>419099</xdr:rowOff>
    </xdr:to>
    <xdr:sp macro="" textlink="W65">
      <xdr:nvSpPr>
        <xdr:cNvPr id="6800" name="OBack">
          <a:extLst>
            <a:ext uri="{FF2B5EF4-FFF2-40B4-BE49-F238E27FC236}">
              <a16:creationId xmlns:a16="http://schemas.microsoft.com/office/drawing/2014/main" id="{00000000-0008-0000-0200-0000901A0000}"/>
            </a:ext>
            <a:ext uri="{C183D7F6-B498-43B3-948B-1728B52AA6E4}">
              <adec:decorative xmlns:adec="http://schemas.microsoft.com/office/drawing/2017/decorative" val="1"/>
            </a:ext>
          </a:extLst>
        </xdr:cNvPr>
        <xdr:cNvSpPr/>
      </xdr:nvSpPr>
      <xdr:spPr>
        <a:xfrm>
          <a:off x="11972926" y="8115300"/>
          <a:ext cx="2495550"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108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a:r>
            <a:rPr lang="en-US" sz="1100" b="0" i="1" u="none" strike="noStrike">
              <a:solidFill>
                <a:schemeClr val="tx2"/>
              </a:solidFill>
              <a:latin typeface="Calibri"/>
              <a:ea typeface="Calibri"/>
              <a:cs typeface="Calibri"/>
            </a:rPr>
            <a:t>CONTROLLED</a:t>
          </a:r>
          <a:r>
            <a:rPr lang="en-US" sz="1100" b="0" i="1" u="none" strike="noStrike" baseline="0">
              <a:solidFill>
                <a:schemeClr val="tx2"/>
              </a:solidFill>
              <a:latin typeface="Calibri"/>
              <a:ea typeface="Calibri"/>
              <a:cs typeface="Calibri"/>
            </a:rPr>
            <a:t> BY AUSHOLDCO</a:t>
          </a:r>
          <a:endParaRPr lang="en-AU" sz="1100" b="0" i="1">
            <a:solidFill>
              <a:schemeClr val="tx2"/>
            </a:solidFill>
          </a:endParaRPr>
        </a:p>
      </xdr:txBody>
    </xdr:sp>
    <xdr:clientData/>
  </xdr:twoCellAnchor>
  <xdr:twoCellAnchor editAs="oneCell">
    <xdr:from>
      <xdr:col>20</xdr:col>
      <xdr:colOff>47301</xdr:colOff>
      <xdr:row>120</xdr:row>
      <xdr:rowOff>76507</xdr:rowOff>
    </xdr:from>
    <xdr:to>
      <xdr:col>24</xdr:col>
      <xdr:colOff>0</xdr:colOff>
      <xdr:row>122</xdr:row>
      <xdr:rowOff>0</xdr:rowOff>
    </xdr:to>
    <xdr:pic>
      <xdr:nvPicPr>
        <xdr:cNvPr id="3" name="Picture 2">
          <a:extLst>
            <a:ext uri="{FF2B5EF4-FFF2-40B4-BE49-F238E27FC236}">
              <a16:creationId xmlns:a16="http://schemas.microsoft.com/office/drawing/2014/main" id="{00000000-0008-0000-0200-00000300000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xdr:blipFill>
      <xdr:spPr>
        <a:xfrm>
          <a:off x="11524926" y="9868207"/>
          <a:ext cx="3134049" cy="8188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563025</xdr:colOff>
      <xdr:row>6</xdr:row>
      <xdr:rowOff>28079</xdr:rowOff>
    </xdr:to>
    <xdr:pic>
      <xdr:nvPicPr>
        <xdr:cNvPr id="6" name="Picture 5">
          <a:extLst>
            <a:ext uri="{FF2B5EF4-FFF2-40B4-BE49-F238E27FC236}">
              <a16:creationId xmlns:a16="http://schemas.microsoft.com/office/drawing/2014/main" id="{00000000-0008-0000-0300-00000600000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flipH="1">
          <a:off x="0" y="0"/>
          <a:ext cx="1810800" cy="3066554"/>
        </a:xfrm>
        <a:prstGeom prst="rect">
          <a:avLst/>
        </a:prstGeom>
      </xdr:spPr>
    </xdr:pic>
    <xdr:clientData/>
  </xdr:twoCellAnchor>
  <xdr:twoCellAnchor>
    <xdr:from>
      <xdr:col>1</xdr:col>
      <xdr:colOff>445950</xdr:colOff>
      <xdr:row>2</xdr:row>
      <xdr:rowOff>47625</xdr:rowOff>
    </xdr:from>
    <xdr:to>
      <xdr:col>11</xdr:col>
      <xdr:colOff>163651</xdr:colOff>
      <xdr:row>3</xdr:row>
      <xdr:rowOff>422475</xdr:rowOff>
    </xdr:to>
    <xdr:sp macro="" textlink="">
      <xdr:nvSpPr>
        <xdr:cNvPr id="7" name="OBack" descr="Supplier 1&#10;ABN: 87963151792&#10;">
          <a:extLst>
            <a:ext uri="{FF2B5EF4-FFF2-40B4-BE49-F238E27FC236}">
              <a16:creationId xmlns:a16="http://schemas.microsoft.com/office/drawing/2014/main" id="{00000000-0008-0000-0300-000007000000}"/>
            </a:ext>
          </a:extLst>
        </xdr:cNvPr>
        <xdr:cNvSpPr/>
      </xdr:nvSpPr>
      <xdr:spPr>
        <a:xfrm>
          <a:off x="1084125" y="962025"/>
          <a:ext cx="5813701" cy="889200"/>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Supplier 1								</a:t>
          </a:r>
          <a:r>
            <a:rPr lang="en-AU" sz="1200" b="1">
              <a:solidFill>
                <a:schemeClr val="bg1"/>
              </a:solidFill>
            </a:rPr>
            <a:t>ABN: </a:t>
          </a:r>
          <a:r>
            <a:rPr lang="en-AU" sz="1200" b="1">
              <a:effectLst/>
              <a:ea typeface="Aptos" panose="020B0004020202020204" pitchFamily="34" charset="0"/>
            </a:rPr>
            <a:t>87963151792</a:t>
          </a:r>
          <a:endParaRPr lang="en-AU" sz="1200" b="1">
            <a:solidFill>
              <a:schemeClr val="bg1"/>
            </a:solidFill>
          </a:endParaRPr>
        </a:p>
      </xdr:txBody>
    </xdr:sp>
    <xdr:clientData/>
  </xdr:twoCellAnchor>
  <xdr:twoCellAnchor>
    <xdr:from>
      <xdr:col>1</xdr:col>
      <xdr:colOff>445950</xdr:colOff>
      <xdr:row>3</xdr:row>
      <xdr:rowOff>0</xdr:rowOff>
    </xdr:from>
    <xdr:to>
      <xdr:col>11</xdr:col>
      <xdr:colOff>163651</xdr:colOff>
      <xdr:row>3</xdr:row>
      <xdr:rowOff>889200</xdr:rowOff>
    </xdr:to>
    <xdr:sp macro="" textlink="">
      <xdr:nvSpPr>
        <xdr:cNvPr id="29" name="Supplier 1 B" descr="Standard trade credit agreement under a 2-year contract (C-2023-012) for supply of goods as required (i.e. no set supply schedule). &#10;Contract stipulates that, for any purchases made under the agreement, all payments must be made within 30 days from invoice date (i.e. Net 30).&#10;">
          <a:extLst>
            <a:ext uri="{FF2B5EF4-FFF2-40B4-BE49-F238E27FC236}">
              <a16:creationId xmlns:a16="http://schemas.microsoft.com/office/drawing/2014/main" id="{00000000-0008-0000-0300-00001D000000}"/>
            </a:ext>
          </a:extLst>
        </xdr:cNvPr>
        <xdr:cNvSpPr>
          <a:spLocks/>
        </xdr:cNvSpPr>
      </xdr:nvSpPr>
      <xdr:spPr>
        <a:xfrm>
          <a:off x="1084125" y="1428750"/>
          <a:ext cx="5813701" cy="8892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marR="0" lvl="0" indent="-144000" algn="l" defTabSz="457200" rtl="0" eaLnBrk="1" fontAlgn="auto" latinLnBrk="0" hangingPunct="1">
            <a:lnSpc>
              <a:spcPct val="100000"/>
            </a:lnSpc>
            <a:spcBef>
              <a:spcPts val="300"/>
            </a:spcBef>
            <a:spcAft>
              <a:spcPts val="300"/>
            </a:spcAft>
            <a:buClrTx/>
            <a:buSzTx/>
            <a:buFont typeface="Arial" panose="020B0604020202020204" pitchFamily="34" charset="0"/>
            <a:buChar char="•"/>
            <a:tabLst/>
            <a:defRPr/>
          </a:pPr>
          <a:r>
            <a:rPr lang="en-AU" sz="1000" kern="1200">
              <a:solidFill>
                <a:schemeClr val="tx2"/>
              </a:solidFill>
              <a:effectLst/>
              <a:latin typeface="+mn-lt"/>
              <a:ea typeface="+mn-ea"/>
              <a:cs typeface="+mn-cs"/>
            </a:rPr>
            <a:t>Standard trade credit agreement under a 2-year contract (C-2023-012) for supply of goods as required (i.e. no set supply schedule). </a:t>
          </a:r>
          <a:endParaRPr lang="en-AU" sz="1000">
            <a:solidFill>
              <a:schemeClr val="tx2"/>
            </a:solidFill>
          </a:endParaRPr>
        </a:p>
        <a:p>
          <a:pPr marL="144000" indent="-144000">
            <a:spcBef>
              <a:spcPts val="300"/>
            </a:spcBef>
            <a:spcAft>
              <a:spcPts val="300"/>
            </a:spcAft>
            <a:buFont typeface="Arial" panose="020B0604020202020204" pitchFamily="34" charset="0"/>
            <a:buChar char="•"/>
          </a:pPr>
          <a:r>
            <a:rPr lang="en-AU" sz="1000">
              <a:solidFill>
                <a:schemeClr val="tx2"/>
              </a:solidFill>
            </a:rPr>
            <a:t>Contract stipulates </a:t>
          </a:r>
          <a:r>
            <a:rPr lang="en-AU" sz="1000" kern="1200">
              <a:solidFill>
                <a:schemeClr val="tx2"/>
              </a:solidFill>
              <a:effectLst/>
              <a:latin typeface="+mn-lt"/>
              <a:ea typeface="+mn-ea"/>
              <a:cs typeface="+mn-cs"/>
            </a:rPr>
            <a:t>that, for any purchases made under the agreement, all payments must be made within 30 days from invoice date (i.e. Net 30)</a:t>
          </a:r>
          <a:r>
            <a:rPr lang="en-AU" sz="1000">
              <a:solidFill>
                <a:schemeClr val="tx2"/>
              </a:solidFill>
            </a:rPr>
            <a:t>.</a:t>
          </a:r>
        </a:p>
      </xdr:txBody>
    </xdr:sp>
    <xdr:clientData/>
  </xdr:twoCellAnchor>
  <xdr:twoCellAnchor>
    <xdr:from>
      <xdr:col>1</xdr:col>
      <xdr:colOff>445950</xdr:colOff>
      <xdr:row>5</xdr:row>
      <xdr:rowOff>47625</xdr:rowOff>
    </xdr:from>
    <xdr:to>
      <xdr:col>11</xdr:col>
      <xdr:colOff>163651</xdr:colOff>
      <xdr:row>6</xdr:row>
      <xdr:rowOff>422475</xdr:rowOff>
    </xdr:to>
    <xdr:sp macro="" textlink="">
      <xdr:nvSpPr>
        <xdr:cNvPr id="9" name="Supplier 2 A" descr="Supplier 2&#10;ABN: 82493337096&#10;">
          <a:extLst>
            <a:ext uri="{FF2B5EF4-FFF2-40B4-BE49-F238E27FC236}">
              <a16:creationId xmlns:a16="http://schemas.microsoft.com/office/drawing/2014/main" id="{00000000-0008-0000-0300-000009000000}"/>
            </a:ext>
          </a:extLst>
        </xdr:cNvPr>
        <xdr:cNvSpPr/>
      </xdr:nvSpPr>
      <xdr:spPr>
        <a:xfrm>
          <a:off x="1084125" y="2571750"/>
          <a:ext cx="5813701" cy="889200"/>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Supplier 2								</a:t>
          </a:r>
          <a:r>
            <a:rPr lang="en-AU" sz="1200" b="1">
              <a:solidFill>
                <a:schemeClr val="bg1"/>
              </a:solidFill>
            </a:rPr>
            <a:t>ABN: </a:t>
          </a:r>
          <a:r>
            <a:rPr lang="en-AU" sz="1200" b="1">
              <a:effectLst/>
              <a:ea typeface="Aptos" panose="020B0004020202020204" pitchFamily="34" charset="0"/>
            </a:rPr>
            <a:t>82493337096</a:t>
          </a:r>
          <a:endParaRPr lang="en-AU" sz="1200" b="1">
            <a:solidFill>
              <a:schemeClr val="bg1"/>
            </a:solidFill>
          </a:endParaRPr>
        </a:p>
      </xdr:txBody>
    </xdr:sp>
    <xdr:clientData/>
  </xdr:twoCellAnchor>
  <xdr:twoCellAnchor>
    <xdr:from>
      <xdr:col>1</xdr:col>
      <xdr:colOff>445950</xdr:colOff>
      <xdr:row>6</xdr:row>
      <xdr:rowOff>0</xdr:rowOff>
    </xdr:from>
    <xdr:to>
      <xdr:col>11</xdr:col>
      <xdr:colOff>163651</xdr:colOff>
      <xdr:row>6</xdr:row>
      <xdr:rowOff>889200</xdr:rowOff>
    </xdr:to>
    <xdr:sp macro="" textlink="">
      <xdr:nvSpPr>
        <xdr:cNvPr id="54" name="Supplier 2 B" descr="Standard trade credit agreement under a 3-year contract (C-2024-021) for supply of goods as required (i.e. no set supply schedule). &#10;Contract stipulates that purchases are to be made via Purchase Orders (POs), with payment terms for each specific order to be governed by the respective PO.&#10;">
          <a:extLst>
            <a:ext uri="{FF2B5EF4-FFF2-40B4-BE49-F238E27FC236}">
              <a16:creationId xmlns:a16="http://schemas.microsoft.com/office/drawing/2014/main" id="{00000000-0008-0000-0300-000036000000}"/>
            </a:ext>
          </a:extLst>
        </xdr:cNvPr>
        <xdr:cNvSpPr>
          <a:spLocks/>
        </xdr:cNvSpPr>
      </xdr:nvSpPr>
      <xdr:spPr>
        <a:xfrm>
          <a:off x="1084125" y="3038475"/>
          <a:ext cx="5813701" cy="8892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44000">
            <a:spcBef>
              <a:spcPts val="300"/>
            </a:spcBef>
            <a:spcAft>
              <a:spcPts val="300"/>
            </a:spcAft>
            <a:buFont typeface="Arial" panose="020B0604020202020204" pitchFamily="34" charset="0"/>
            <a:buChar char="•"/>
          </a:pPr>
          <a:r>
            <a:rPr lang="en-AU" sz="1000">
              <a:solidFill>
                <a:schemeClr val="tx2"/>
              </a:solidFill>
            </a:rPr>
            <a:t>Standard trade credit agreement under a 3-year contract (C-2024-021) for supply of goods as required (i.e. no set supply schedule). </a:t>
          </a:r>
        </a:p>
        <a:p>
          <a:pPr marL="144000" indent="-144000">
            <a:spcBef>
              <a:spcPts val="300"/>
            </a:spcBef>
            <a:spcAft>
              <a:spcPts val="300"/>
            </a:spcAft>
            <a:buFont typeface="Arial" panose="020B0604020202020204" pitchFamily="34" charset="0"/>
            <a:buChar char="•"/>
          </a:pPr>
          <a:r>
            <a:rPr lang="en-AU" sz="1000">
              <a:solidFill>
                <a:schemeClr val="tx2"/>
              </a:solidFill>
            </a:rPr>
            <a:t>Contract stipulates that purchases are to be made via Purchase Orders (POs), with payment terms for each specific order to be governed by the respective PO.</a:t>
          </a:r>
        </a:p>
      </xdr:txBody>
    </xdr:sp>
    <xdr:clientData/>
  </xdr:twoCellAnchor>
  <xdr:twoCellAnchor>
    <xdr:from>
      <xdr:col>1</xdr:col>
      <xdr:colOff>445950</xdr:colOff>
      <xdr:row>8</xdr:row>
      <xdr:rowOff>47625</xdr:rowOff>
    </xdr:from>
    <xdr:to>
      <xdr:col>11</xdr:col>
      <xdr:colOff>163651</xdr:colOff>
      <xdr:row>9</xdr:row>
      <xdr:rowOff>422475</xdr:rowOff>
    </xdr:to>
    <xdr:sp macro="" textlink="">
      <xdr:nvSpPr>
        <xdr:cNvPr id="11" name="Supplier 3 A" descr="Supplier 3&#10;ABN: 39290228900&#10;">
          <a:extLst>
            <a:ext uri="{FF2B5EF4-FFF2-40B4-BE49-F238E27FC236}">
              <a16:creationId xmlns:a16="http://schemas.microsoft.com/office/drawing/2014/main" id="{00000000-0008-0000-0300-00000B000000}"/>
            </a:ext>
          </a:extLst>
        </xdr:cNvPr>
        <xdr:cNvSpPr/>
      </xdr:nvSpPr>
      <xdr:spPr>
        <a:xfrm>
          <a:off x="1084125" y="4181475"/>
          <a:ext cx="5813701" cy="889200"/>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Supplier 3								</a:t>
          </a:r>
          <a:r>
            <a:rPr lang="en-AU" sz="1200" b="1">
              <a:solidFill>
                <a:schemeClr val="bg1"/>
              </a:solidFill>
            </a:rPr>
            <a:t>ABN: </a:t>
          </a:r>
          <a:r>
            <a:rPr lang="en-AU" sz="1200" b="1">
              <a:effectLst/>
              <a:ea typeface="Aptos" panose="020B0004020202020204" pitchFamily="34" charset="0"/>
            </a:rPr>
            <a:t>39290228900</a:t>
          </a:r>
          <a:endParaRPr lang="en-AU" sz="1200" b="1">
            <a:solidFill>
              <a:schemeClr val="bg1"/>
            </a:solidFill>
          </a:endParaRPr>
        </a:p>
      </xdr:txBody>
    </xdr:sp>
    <xdr:clientData/>
  </xdr:twoCellAnchor>
  <xdr:twoCellAnchor>
    <xdr:from>
      <xdr:col>1</xdr:col>
      <xdr:colOff>445950</xdr:colOff>
      <xdr:row>9</xdr:row>
      <xdr:rowOff>0</xdr:rowOff>
    </xdr:from>
    <xdr:to>
      <xdr:col>11</xdr:col>
      <xdr:colOff>163651</xdr:colOff>
      <xdr:row>9</xdr:row>
      <xdr:rowOff>1039340</xdr:rowOff>
    </xdr:to>
    <xdr:sp macro="" textlink="">
      <xdr:nvSpPr>
        <xdr:cNvPr id="12" name="Supplier 3 B" descr="Framework agreement in place, allowing for the procurement of a range of goods and services across multiple contracts. &#10;Agreement specifies that contracts can be tailored to the specific nature of the supply and vary in terms of payment arrangements - which can include standard credit terms, structured payment schedules (e.g. instalments), or milestone-based payments.&#10;">
          <a:extLst>
            <a:ext uri="{FF2B5EF4-FFF2-40B4-BE49-F238E27FC236}">
              <a16:creationId xmlns:a16="http://schemas.microsoft.com/office/drawing/2014/main" id="{00000000-0008-0000-0300-00000C000000}"/>
            </a:ext>
          </a:extLst>
        </xdr:cNvPr>
        <xdr:cNvSpPr>
          <a:spLocks/>
        </xdr:cNvSpPr>
      </xdr:nvSpPr>
      <xdr:spPr>
        <a:xfrm>
          <a:off x="1084125" y="4648200"/>
          <a:ext cx="5813701" cy="1039340"/>
        </a:xfrm>
        <a:prstGeom prst="round2SameRect">
          <a:avLst>
            <a:gd name="adj1" fmla="val 0"/>
            <a:gd name="adj2" fmla="val 42744"/>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44000">
            <a:spcBef>
              <a:spcPts val="300"/>
            </a:spcBef>
            <a:spcAft>
              <a:spcPts val="300"/>
            </a:spcAft>
            <a:buFont typeface="Arial" panose="020B0604020202020204" pitchFamily="34" charset="0"/>
            <a:buChar char="•"/>
          </a:pPr>
          <a:r>
            <a:rPr lang="en-AU" sz="1000">
              <a:solidFill>
                <a:schemeClr val="tx2"/>
              </a:solidFill>
            </a:rPr>
            <a:t>Framework agreement in place, allowing for the procurement of a range of goods and services across multiple contracts. </a:t>
          </a:r>
        </a:p>
        <a:p>
          <a:pPr marL="144000" indent="-144000">
            <a:spcBef>
              <a:spcPts val="300"/>
            </a:spcBef>
            <a:spcAft>
              <a:spcPts val="300"/>
            </a:spcAft>
            <a:buFont typeface="Arial" panose="020B0604020202020204" pitchFamily="34" charset="0"/>
            <a:buChar char="•"/>
          </a:pPr>
          <a:r>
            <a:rPr lang="en-AU" sz="1000">
              <a:solidFill>
                <a:schemeClr val="tx2"/>
              </a:solidFill>
            </a:rPr>
            <a:t>Agreement specifies that contracts can be tailored to the specific nature of the supply and vary in terms of payment arrangements - which can include standard credit terms, structured payment schedules (e.g. instalments), or milestone-based payments.</a:t>
          </a:r>
        </a:p>
      </xdr:txBody>
    </xdr:sp>
    <xdr:clientData/>
  </xdr:twoCellAnchor>
  <xdr:twoCellAnchor>
    <xdr:from>
      <xdr:col>1</xdr:col>
      <xdr:colOff>445950</xdr:colOff>
      <xdr:row>11</xdr:row>
      <xdr:rowOff>47626</xdr:rowOff>
    </xdr:from>
    <xdr:to>
      <xdr:col>11</xdr:col>
      <xdr:colOff>163651</xdr:colOff>
      <xdr:row>12</xdr:row>
      <xdr:rowOff>422476</xdr:rowOff>
    </xdr:to>
    <xdr:sp macro="" textlink="">
      <xdr:nvSpPr>
        <xdr:cNvPr id="32" name="Supplier 4 A" descr="Supplier 4&#10;ABN: 44020098588&#10;">
          <a:extLst>
            <a:ext uri="{FF2B5EF4-FFF2-40B4-BE49-F238E27FC236}">
              <a16:creationId xmlns:a16="http://schemas.microsoft.com/office/drawing/2014/main" id="{00000000-0008-0000-0300-000020000000}"/>
            </a:ext>
          </a:extLst>
        </xdr:cNvPr>
        <xdr:cNvSpPr/>
      </xdr:nvSpPr>
      <xdr:spPr>
        <a:xfrm>
          <a:off x="1084125" y="5943601"/>
          <a:ext cx="5813701" cy="889200"/>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Supplier 4								</a:t>
          </a:r>
          <a:r>
            <a:rPr lang="en-AU" sz="1200" b="1">
              <a:solidFill>
                <a:schemeClr val="bg1"/>
              </a:solidFill>
            </a:rPr>
            <a:t>ABN: </a:t>
          </a:r>
          <a:r>
            <a:rPr lang="en-AU" sz="1200" b="1">
              <a:effectLst/>
              <a:ea typeface="Aptos" panose="020B0004020202020204" pitchFamily="34" charset="0"/>
            </a:rPr>
            <a:t>44020098588</a:t>
          </a:r>
          <a:endParaRPr lang="en-AU" sz="1200" b="1">
            <a:solidFill>
              <a:schemeClr val="bg1"/>
            </a:solidFill>
          </a:endParaRPr>
        </a:p>
      </xdr:txBody>
    </xdr:sp>
    <xdr:clientData/>
  </xdr:twoCellAnchor>
  <xdr:twoCellAnchor>
    <xdr:from>
      <xdr:col>1</xdr:col>
      <xdr:colOff>445950</xdr:colOff>
      <xdr:row>12</xdr:row>
      <xdr:rowOff>0</xdr:rowOff>
    </xdr:from>
    <xdr:to>
      <xdr:col>11</xdr:col>
      <xdr:colOff>163651</xdr:colOff>
      <xdr:row>12</xdr:row>
      <xdr:rowOff>1040400</xdr:rowOff>
    </xdr:to>
    <xdr:sp macro="" textlink="">
      <xdr:nvSpPr>
        <xdr:cNvPr id="14" name="Supplier 4 B" descr="Standard trade credit agreement under a 6-month contract (C-2024-05) for ongoing supply of goods on a weekly schedule. &#10;Contract stipulates the supplier is to issue ‘notices for payment’ on a monthly basis (for the cumulative supply of goods in the preceding month), and all payments must be made by the end of the month from the date of the notice (i.e. EOM).&#10;">
          <a:extLst>
            <a:ext uri="{FF2B5EF4-FFF2-40B4-BE49-F238E27FC236}">
              <a16:creationId xmlns:a16="http://schemas.microsoft.com/office/drawing/2014/main" id="{00000000-0008-0000-0300-00000E000000}"/>
            </a:ext>
          </a:extLst>
        </xdr:cNvPr>
        <xdr:cNvSpPr>
          <a:spLocks/>
        </xdr:cNvSpPr>
      </xdr:nvSpPr>
      <xdr:spPr>
        <a:xfrm>
          <a:off x="1084125" y="6410325"/>
          <a:ext cx="5813701" cy="1040400"/>
        </a:xfrm>
        <a:prstGeom prst="round2SameRect">
          <a:avLst>
            <a:gd name="adj1" fmla="val 0"/>
            <a:gd name="adj2" fmla="val 4262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44000">
            <a:spcBef>
              <a:spcPts val="300"/>
            </a:spcBef>
            <a:spcAft>
              <a:spcPts val="300"/>
            </a:spcAft>
            <a:buFont typeface="Arial" panose="020B0604020202020204" pitchFamily="34" charset="0"/>
            <a:buChar char="•"/>
          </a:pPr>
          <a:r>
            <a:rPr lang="en-AU" sz="1000">
              <a:solidFill>
                <a:schemeClr val="tx2"/>
              </a:solidFill>
            </a:rPr>
            <a:t>Standard trade credit agreement under a 6-month contract (C-2024-05) for ongoing supply of goods on a weekly schedule. </a:t>
          </a:r>
        </a:p>
        <a:p>
          <a:pPr marL="144000" indent="-144000">
            <a:spcBef>
              <a:spcPts val="300"/>
            </a:spcBef>
            <a:spcAft>
              <a:spcPts val="300"/>
            </a:spcAft>
            <a:buFont typeface="Arial" panose="020B0604020202020204" pitchFamily="34" charset="0"/>
            <a:buChar char="•"/>
          </a:pPr>
          <a:r>
            <a:rPr lang="en-AU" sz="1000">
              <a:solidFill>
                <a:schemeClr val="tx2"/>
              </a:solidFill>
            </a:rPr>
            <a:t>Contract stipulates the supplier is to issue ‘notices for payment’ on a monthly basis (for the cumulative supply of goods in the preceding month), and all payments must be made by the end of the month from the date of the notice (i.e. EOM).</a:t>
          </a:r>
        </a:p>
      </xdr:txBody>
    </xdr:sp>
    <xdr:clientData/>
  </xdr:twoCellAnchor>
  <xdr:twoCellAnchor>
    <xdr:from>
      <xdr:col>1</xdr:col>
      <xdr:colOff>445950</xdr:colOff>
      <xdr:row>14</xdr:row>
      <xdr:rowOff>57150</xdr:rowOff>
    </xdr:from>
    <xdr:to>
      <xdr:col>11</xdr:col>
      <xdr:colOff>163651</xdr:colOff>
      <xdr:row>15</xdr:row>
      <xdr:rowOff>432000</xdr:rowOff>
    </xdr:to>
    <xdr:sp macro="" textlink="">
      <xdr:nvSpPr>
        <xdr:cNvPr id="15" name="Supplier 5 A" descr="Supplier 5&#10;ABN: 96765817107&#10;">
          <a:extLst>
            <a:ext uri="{FF2B5EF4-FFF2-40B4-BE49-F238E27FC236}">
              <a16:creationId xmlns:a16="http://schemas.microsoft.com/office/drawing/2014/main" id="{00000000-0008-0000-0300-00000F000000}"/>
            </a:ext>
          </a:extLst>
        </xdr:cNvPr>
        <xdr:cNvSpPr/>
      </xdr:nvSpPr>
      <xdr:spPr>
        <a:xfrm>
          <a:off x="1084125" y="7715250"/>
          <a:ext cx="5813701" cy="889200"/>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Supplier 5								</a:t>
          </a:r>
          <a:r>
            <a:rPr lang="en-AU" sz="1200" b="1">
              <a:solidFill>
                <a:schemeClr val="bg1"/>
              </a:solidFill>
            </a:rPr>
            <a:t>ABN: 96765817107</a:t>
          </a:r>
        </a:p>
      </xdr:txBody>
    </xdr:sp>
    <xdr:clientData/>
  </xdr:twoCellAnchor>
  <xdr:twoCellAnchor>
    <xdr:from>
      <xdr:col>1</xdr:col>
      <xdr:colOff>445950</xdr:colOff>
      <xdr:row>15</xdr:row>
      <xdr:rowOff>6058</xdr:rowOff>
    </xdr:from>
    <xdr:to>
      <xdr:col>11</xdr:col>
      <xdr:colOff>163651</xdr:colOff>
      <xdr:row>15</xdr:row>
      <xdr:rowOff>1435961</xdr:rowOff>
    </xdr:to>
    <xdr:sp macro="" textlink="">
      <xdr:nvSpPr>
        <xdr:cNvPr id="16" name="Supplier 5 B" descr="Standard trade credit agreement under a 12-month contract (C-2024-02) for ongoing supply of goods on a fortnightly schedule. &#10;Contract stipulates that Recipient Created Tax Invoices (RCTIs) are to be issued by the purchaser on the first day of each month, for the previous month’s supply of goods (with variable invoiced amounts determined using an agreed pricing formula). &#10;Contract also stipulates that payment on each issued RCTI is due by the end of the following month from the date of issue of the RCTI (i.e. payment term is ‘End of next month’).&#10;">
          <a:extLst>
            <a:ext uri="{FF2B5EF4-FFF2-40B4-BE49-F238E27FC236}">
              <a16:creationId xmlns:a16="http://schemas.microsoft.com/office/drawing/2014/main" id="{00000000-0008-0000-0300-000010000000}"/>
            </a:ext>
          </a:extLst>
        </xdr:cNvPr>
        <xdr:cNvSpPr>
          <a:spLocks/>
        </xdr:cNvSpPr>
      </xdr:nvSpPr>
      <xdr:spPr>
        <a:xfrm>
          <a:off x="1084125" y="8178508"/>
          <a:ext cx="5813701" cy="1429903"/>
        </a:xfrm>
        <a:prstGeom prst="round2SameRect">
          <a:avLst>
            <a:gd name="adj1" fmla="val 0"/>
            <a:gd name="adj2" fmla="val 31204"/>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44000">
            <a:spcBef>
              <a:spcPts val="300"/>
            </a:spcBef>
            <a:spcAft>
              <a:spcPts val="300"/>
            </a:spcAft>
            <a:buFont typeface="Arial" panose="020B0604020202020204" pitchFamily="34" charset="0"/>
            <a:buChar char="•"/>
          </a:pPr>
          <a:r>
            <a:rPr lang="en-AU" sz="1000">
              <a:solidFill>
                <a:schemeClr val="tx2"/>
              </a:solidFill>
            </a:rPr>
            <a:t>Standard trade credit agreement under a 12-month contract (C-2024-02) for ongoing supply of goods on a fortnightly schedule. </a:t>
          </a:r>
        </a:p>
        <a:p>
          <a:pPr marL="144000" indent="-144000">
            <a:spcBef>
              <a:spcPts val="300"/>
            </a:spcBef>
            <a:spcAft>
              <a:spcPts val="300"/>
            </a:spcAft>
            <a:buFont typeface="Arial" panose="020B0604020202020204" pitchFamily="34" charset="0"/>
            <a:buChar char="•"/>
          </a:pPr>
          <a:r>
            <a:rPr lang="en-AU" sz="1000">
              <a:solidFill>
                <a:schemeClr val="tx2"/>
              </a:solidFill>
            </a:rPr>
            <a:t>Contract stipulates that Recipient Created Tax Invoices (RCTIs) are to be issued by the purchaser on the first day of each month, for the previous month’s supply of goods (with variable invoiced amounts determined using an agreed pricing formula). </a:t>
          </a:r>
        </a:p>
        <a:p>
          <a:pPr marL="144000" indent="-144000">
            <a:spcBef>
              <a:spcPts val="300"/>
            </a:spcBef>
            <a:spcAft>
              <a:spcPts val="300"/>
            </a:spcAft>
            <a:buFont typeface="Arial" panose="020B0604020202020204" pitchFamily="34" charset="0"/>
            <a:buChar char="•"/>
          </a:pPr>
          <a:r>
            <a:rPr lang="en-AU" sz="1000">
              <a:solidFill>
                <a:schemeClr val="tx2"/>
              </a:solidFill>
            </a:rPr>
            <a:t>Contract also stipulates that payment on each issued RCTI is due by the end of the following month from the date of issue of the RCTI (i.e. payment term is ‘End of next month’).</a:t>
          </a:r>
        </a:p>
      </xdr:txBody>
    </xdr:sp>
    <xdr:clientData/>
  </xdr:twoCellAnchor>
  <xdr:twoCellAnchor>
    <xdr:from>
      <xdr:col>1</xdr:col>
      <xdr:colOff>445950</xdr:colOff>
      <xdr:row>17</xdr:row>
      <xdr:rowOff>57150</xdr:rowOff>
    </xdr:from>
    <xdr:to>
      <xdr:col>11</xdr:col>
      <xdr:colOff>163651</xdr:colOff>
      <xdr:row>18</xdr:row>
      <xdr:rowOff>432000</xdr:rowOff>
    </xdr:to>
    <xdr:sp macro="" textlink="">
      <xdr:nvSpPr>
        <xdr:cNvPr id="17" name="Supplier 6 A" descr="Supplier 6&#10;ABN: 11498108491&#10;">
          <a:extLst>
            <a:ext uri="{FF2B5EF4-FFF2-40B4-BE49-F238E27FC236}">
              <a16:creationId xmlns:a16="http://schemas.microsoft.com/office/drawing/2014/main" id="{00000000-0008-0000-0300-000011000000}"/>
            </a:ext>
          </a:extLst>
        </xdr:cNvPr>
        <xdr:cNvSpPr/>
      </xdr:nvSpPr>
      <xdr:spPr>
        <a:xfrm>
          <a:off x="1084125" y="9867900"/>
          <a:ext cx="5813701" cy="889200"/>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Supplier 6								</a:t>
          </a:r>
          <a:r>
            <a:rPr lang="en-AU" sz="1200" b="1">
              <a:solidFill>
                <a:schemeClr val="bg1"/>
              </a:solidFill>
            </a:rPr>
            <a:t>ABN: 11498108491</a:t>
          </a:r>
        </a:p>
      </xdr:txBody>
    </xdr:sp>
    <xdr:clientData/>
  </xdr:twoCellAnchor>
  <xdr:twoCellAnchor>
    <xdr:from>
      <xdr:col>1</xdr:col>
      <xdr:colOff>445950</xdr:colOff>
      <xdr:row>18</xdr:row>
      <xdr:rowOff>9524</xdr:rowOff>
    </xdr:from>
    <xdr:to>
      <xdr:col>11</xdr:col>
      <xdr:colOff>163651</xdr:colOff>
      <xdr:row>18</xdr:row>
      <xdr:rowOff>898724</xdr:rowOff>
    </xdr:to>
    <xdr:sp macro="" textlink="">
      <xdr:nvSpPr>
        <xdr:cNvPr id="18" name="Supplier 6 B" descr="Ad hoc supply of goods. No ongoing contract. Orders placed as needed, with no fixed schedule. Supplier issues invoice per order with varying payment terms.&#10;">
          <a:extLst>
            <a:ext uri="{FF2B5EF4-FFF2-40B4-BE49-F238E27FC236}">
              <a16:creationId xmlns:a16="http://schemas.microsoft.com/office/drawing/2014/main" id="{00000000-0008-0000-0300-000012000000}"/>
            </a:ext>
          </a:extLst>
        </xdr:cNvPr>
        <xdr:cNvSpPr>
          <a:spLocks/>
        </xdr:cNvSpPr>
      </xdr:nvSpPr>
      <xdr:spPr>
        <a:xfrm>
          <a:off x="1084125" y="10334624"/>
          <a:ext cx="5813701" cy="8892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44000">
            <a:spcBef>
              <a:spcPts val="300"/>
            </a:spcBef>
            <a:spcAft>
              <a:spcPts val="300"/>
            </a:spcAft>
            <a:buFont typeface="Arial" panose="020B0604020202020204" pitchFamily="34" charset="0"/>
            <a:buChar char="•"/>
          </a:pPr>
          <a:r>
            <a:rPr lang="en-AU" sz="1000">
              <a:solidFill>
                <a:schemeClr val="tx2"/>
              </a:solidFill>
            </a:rPr>
            <a:t>Ad hoc supply of goods. No ongoing contract. Orders placed as needed, with no fixed schedule. Supplier issues invoice per order with varying payment terms.</a:t>
          </a:r>
        </a:p>
      </xdr:txBody>
    </xdr:sp>
    <xdr:clientData/>
  </xdr:twoCellAnchor>
  <xdr:twoCellAnchor>
    <xdr:from>
      <xdr:col>1</xdr:col>
      <xdr:colOff>445950</xdr:colOff>
      <xdr:row>20</xdr:row>
      <xdr:rowOff>57150</xdr:rowOff>
    </xdr:from>
    <xdr:to>
      <xdr:col>11</xdr:col>
      <xdr:colOff>163651</xdr:colOff>
      <xdr:row>21</xdr:row>
      <xdr:rowOff>432000</xdr:rowOff>
    </xdr:to>
    <xdr:sp macro="" textlink="">
      <xdr:nvSpPr>
        <xdr:cNvPr id="19" name="Supplier 7 A" descr="Supplier 7&#10;ABN: 19381374702&#10;">
          <a:extLst>
            <a:ext uri="{FF2B5EF4-FFF2-40B4-BE49-F238E27FC236}">
              <a16:creationId xmlns:a16="http://schemas.microsoft.com/office/drawing/2014/main" id="{00000000-0008-0000-0300-000013000000}"/>
            </a:ext>
          </a:extLst>
        </xdr:cNvPr>
        <xdr:cNvSpPr/>
      </xdr:nvSpPr>
      <xdr:spPr>
        <a:xfrm>
          <a:off x="1084125" y="11477625"/>
          <a:ext cx="5813701" cy="889200"/>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Supplier 7								</a:t>
          </a:r>
          <a:r>
            <a:rPr lang="en-AU" sz="1200" b="1">
              <a:solidFill>
                <a:schemeClr val="bg1"/>
              </a:solidFill>
            </a:rPr>
            <a:t>ABN: 19381374702</a:t>
          </a:r>
        </a:p>
      </xdr:txBody>
    </xdr:sp>
    <xdr:clientData/>
  </xdr:twoCellAnchor>
  <xdr:twoCellAnchor>
    <xdr:from>
      <xdr:col>1</xdr:col>
      <xdr:colOff>445950</xdr:colOff>
      <xdr:row>21</xdr:row>
      <xdr:rowOff>9524</xdr:rowOff>
    </xdr:from>
    <xdr:to>
      <xdr:col>11</xdr:col>
      <xdr:colOff>163651</xdr:colOff>
      <xdr:row>21</xdr:row>
      <xdr:rowOff>898724</xdr:rowOff>
    </xdr:to>
    <xdr:sp macro="" textlink="">
      <xdr:nvSpPr>
        <xdr:cNvPr id="20" name="Supplier 7 B" descr="Ad hoc supply of goods. No ongoing contract. Orders placed as needed, with no fixed schedule. Supplier issues invoice per order with varying payment terms.&#10;">
          <a:extLst>
            <a:ext uri="{FF2B5EF4-FFF2-40B4-BE49-F238E27FC236}">
              <a16:creationId xmlns:a16="http://schemas.microsoft.com/office/drawing/2014/main" id="{00000000-0008-0000-0300-000014000000}"/>
            </a:ext>
          </a:extLst>
        </xdr:cNvPr>
        <xdr:cNvSpPr>
          <a:spLocks/>
        </xdr:cNvSpPr>
      </xdr:nvSpPr>
      <xdr:spPr>
        <a:xfrm>
          <a:off x="1084125" y="11944349"/>
          <a:ext cx="5813701" cy="8892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44000">
            <a:spcBef>
              <a:spcPts val="300"/>
            </a:spcBef>
            <a:spcAft>
              <a:spcPts val="300"/>
            </a:spcAft>
            <a:buFont typeface="Arial" panose="020B0604020202020204" pitchFamily="34" charset="0"/>
            <a:buChar char="•"/>
          </a:pPr>
          <a:r>
            <a:rPr lang="en-AU" sz="1000">
              <a:solidFill>
                <a:schemeClr val="tx2"/>
              </a:solidFill>
            </a:rPr>
            <a:t>Ad hoc supply of goods. No ongoing contract. Orders placed as needed, with no fixed schedule. Supplier issues invoice per order with varying payment terms.</a:t>
          </a:r>
        </a:p>
      </xdr:txBody>
    </xdr:sp>
    <xdr:clientData/>
  </xdr:twoCellAnchor>
  <xdr:twoCellAnchor>
    <xdr:from>
      <xdr:col>1</xdr:col>
      <xdr:colOff>445950</xdr:colOff>
      <xdr:row>23</xdr:row>
      <xdr:rowOff>57150</xdr:rowOff>
    </xdr:from>
    <xdr:to>
      <xdr:col>11</xdr:col>
      <xdr:colOff>163651</xdr:colOff>
      <xdr:row>24</xdr:row>
      <xdr:rowOff>432000</xdr:rowOff>
    </xdr:to>
    <xdr:sp macro="" textlink="">
      <xdr:nvSpPr>
        <xdr:cNvPr id="21" name="Supplier 8 A" descr="Supplier 8&#10;ABN: 58532774186&#10;">
          <a:extLst>
            <a:ext uri="{FF2B5EF4-FFF2-40B4-BE49-F238E27FC236}">
              <a16:creationId xmlns:a16="http://schemas.microsoft.com/office/drawing/2014/main" id="{00000000-0008-0000-0300-000015000000}"/>
            </a:ext>
          </a:extLst>
        </xdr:cNvPr>
        <xdr:cNvSpPr/>
      </xdr:nvSpPr>
      <xdr:spPr>
        <a:xfrm>
          <a:off x="1084125" y="13087350"/>
          <a:ext cx="5813701" cy="889200"/>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Supplier 8								</a:t>
          </a:r>
          <a:r>
            <a:rPr lang="en-AU" sz="1200" b="1">
              <a:solidFill>
                <a:schemeClr val="bg1"/>
              </a:solidFill>
            </a:rPr>
            <a:t>ABN: 58532774186</a:t>
          </a:r>
        </a:p>
      </xdr:txBody>
    </xdr:sp>
    <xdr:clientData/>
  </xdr:twoCellAnchor>
  <xdr:twoCellAnchor>
    <xdr:from>
      <xdr:col>1</xdr:col>
      <xdr:colOff>445950</xdr:colOff>
      <xdr:row>24</xdr:row>
      <xdr:rowOff>9524</xdr:rowOff>
    </xdr:from>
    <xdr:to>
      <xdr:col>11</xdr:col>
      <xdr:colOff>163651</xdr:colOff>
      <xdr:row>24</xdr:row>
      <xdr:rowOff>898724</xdr:rowOff>
    </xdr:to>
    <xdr:sp macro="" textlink="">
      <xdr:nvSpPr>
        <xdr:cNvPr id="22" name="Supplier 8 B" descr="Recurring services agreement for ongoing supply of IT support services under a 2-year contract (C 2024-29). &#10;Contract stipulates a fixed price of $5,000 per month, to be paid monthly in arrears within 7-days from the end of every month (i.e. Net 7). No invoices or notices for payment to be issued.&#10;">
          <a:extLst>
            <a:ext uri="{FF2B5EF4-FFF2-40B4-BE49-F238E27FC236}">
              <a16:creationId xmlns:a16="http://schemas.microsoft.com/office/drawing/2014/main" id="{00000000-0008-0000-0300-000016000000}"/>
            </a:ext>
          </a:extLst>
        </xdr:cNvPr>
        <xdr:cNvSpPr>
          <a:spLocks/>
        </xdr:cNvSpPr>
      </xdr:nvSpPr>
      <xdr:spPr>
        <a:xfrm>
          <a:off x="1084125" y="13554074"/>
          <a:ext cx="5813701" cy="8892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24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44000">
            <a:spcBef>
              <a:spcPts val="300"/>
            </a:spcBef>
            <a:spcAft>
              <a:spcPts val="300"/>
            </a:spcAft>
            <a:buFont typeface="Arial" panose="020B0604020202020204" pitchFamily="34" charset="0"/>
            <a:buChar char="•"/>
          </a:pPr>
          <a:r>
            <a:rPr lang="en-AU" sz="1000">
              <a:solidFill>
                <a:schemeClr val="tx2"/>
              </a:solidFill>
            </a:rPr>
            <a:t>Recurring services agreement for ongoing supply of IT support services under a 2-year contract (C 2024-29). </a:t>
          </a:r>
        </a:p>
        <a:p>
          <a:pPr marL="144000" indent="-144000">
            <a:spcBef>
              <a:spcPts val="300"/>
            </a:spcBef>
            <a:spcAft>
              <a:spcPts val="300"/>
            </a:spcAft>
            <a:buFont typeface="Arial" panose="020B0604020202020204" pitchFamily="34" charset="0"/>
            <a:buChar char="•"/>
          </a:pPr>
          <a:r>
            <a:rPr lang="en-AU" sz="1000">
              <a:solidFill>
                <a:schemeClr val="tx2"/>
              </a:solidFill>
            </a:rPr>
            <a:t>Contract stipulates a fixed price of $5,000 per month, to be paid monthly in arrears within 7-days from the end of every month (i.e. Net 7). No invoices or notices for payment to be issued.</a:t>
          </a:r>
        </a:p>
      </xdr:txBody>
    </xdr:sp>
    <xdr:clientData/>
  </xdr:twoCellAnchor>
  <xdr:twoCellAnchor>
    <xdr:from>
      <xdr:col>1</xdr:col>
      <xdr:colOff>445950</xdr:colOff>
      <xdr:row>26</xdr:row>
      <xdr:rowOff>57150</xdr:rowOff>
    </xdr:from>
    <xdr:to>
      <xdr:col>11</xdr:col>
      <xdr:colOff>163651</xdr:colOff>
      <xdr:row>27</xdr:row>
      <xdr:rowOff>432000</xdr:rowOff>
    </xdr:to>
    <xdr:sp macro="" textlink="">
      <xdr:nvSpPr>
        <xdr:cNvPr id="23" name="GovtSupplier A" descr="GovtSupplier&#10;ABN: 92802414793&#10;">
          <a:extLst>
            <a:ext uri="{FF2B5EF4-FFF2-40B4-BE49-F238E27FC236}">
              <a16:creationId xmlns:a16="http://schemas.microsoft.com/office/drawing/2014/main" id="{00000000-0008-0000-0300-000017000000}"/>
            </a:ext>
          </a:extLst>
        </xdr:cNvPr>
        <xdr:cNvSpPr/>
      </xdr:nvSpPr>
      <xdr:spPr>
        <a:xfrm>
          <a:off x="1084125" y="14697075"/>
          <a:ext cx="5813701" cy="889200"/>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GovtSupplier							</a:t>
          </a:r>
          <a:r>
            <a:rPr lang="en-AU" sz="1200" b="1">
              <a:solidFill>
                <a:schemeClr val="bg1"/>
              </a:solidFill>
            </a:rPr>
            <a:t>ABN: 92802414793</a:t>
          </a:r>
        </a:p>
      </xdr:txBody>
    </xdr:sp>
    <xdr:clientData/>
  </xdr:twoCellAnchor>
  <xdr:twoCellAnchor>
    <xdr:from>
      <xdr:col>1</xdr:col>
      <xdr:colOff>445950</xdr:colOff>
      <xdr:row>27</xdr:row>
      <xdr:rowOff>9524</xdr:rowOff>
    </xdr:from>
    <xdr:to>
      <xdr:col>11</xdr:col>
      <xdr:colOff>163651</xdr:colOff>
      <xdr:row>27</xdr:row>
      <xdr:rowOff>898724</xdr:rowOff>
    </xdr:to>
    <xdr:sp macro="" textlink="">
      <xdr:nvSpPr>
        <xdr:cNvPr id="24" name="GovtSupplier B" descr="Ad-Hoc supply of services. No ongoing contract. &#10;">
          <a:extLst>
            <a:ext uri="{FF2B5EF4-FFF2-40B4-BE49-F238E27FC236}">
              <a16:creationId xmlns:a16="http://schemas.microsoft.com/office/drawing/2014/main" id="{00000000-0008-0000-0300-000018000000}"/>
            </a:ext>
          </a:extLst>
        </xdr:cNvPr>
        <xdr:cNvSpPr>
          <a:spLocks/>
        </xdr:cNvSpPr>
      </xdr:nvSpPr>
      <xdr:spPr>
        <a:xfrm>
          <a:off x="1084125" y="15163799"/>
          <a:ext cx="5813701" cy="8892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44000">
            <a:spcBef>
              <a:spcPts val="300"/>
            </a:spcBef>
            <a:spcAft>
              <a:spcPts val="300"/>
            </a:spcAft>
            <a:buFont typeface="Arial" panose="020B0604020202020204" pitchFamily="34" charset="0"/>
            <a:buChar char="•"/>
          </a:pPr>
          <a:r>
            <a:rPr lang="en-AU" sz="1000">
              <a:solidFill>
                <a:schemeClr val="tx2"/>
              </a:solidFill>
            </a:rPr>
            <a:t>Ad-Hoc supply of services. No ongoing contract. </a:t>
          </a:r>
        </a:p>
      </xdr:txBody>
    </xdr:sp>
    <xdr:clientData/>
  </xdr:twoCellAnchor>
  <xdr:twoCellAnchor>
    <xdr:from>
      <xdr:col>1</xdr:col>
      <xdr:colOff>445950</xdr:colOff>
      <xdr:row>29</xdr:row>
      <xdr:rowOff>57150</xdr:rowOff>
    </xdr:from>
    <xdr:to>
      <xdr:col>11</xdr:col>
      <xdr:colOff>163651</xdr:colOff>
      <xdr:row>30</xdr:row>
      <xdr:rowOff>432000</xdr:rowOff>
    </xdr:to>
    <xdr:sp macro="" textlink="">
      <xdr:nvSpPr>
        <xdr:cNvPr id="25" name="NZ Supplier A" descr="NZ Supplier">
          <a:extLst>
            <a:ext uri="{FF2B5EF4-FFF2-40B4-BE49-F238E27FC236}">
              <a16:creationId xmlns:a16="http://schemas.microsoft.com/office/drawing/2014/main" id="{00000000-0008-0000-0300-000019000000}"/>
            </a:ext>
          </a:extLst>
        </xdr:cNvPr>
        <xdr:cNvSpPr/>
      </xdr:nvSpPr>
      <xdr:spPr>
        <a:xfrm>
          <a:off x="1084125" y="16306800"/>
          <a:ext cx="5813701" cy="889200"/>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NZ Supplier								</a:t>
          </a:r>
          <a:r>
            <a:rPr lang="en-AU" sz="1200" b="1">
              <a:solidFill>
                <a:schemeClr val="bg1"/>
              </a:solidFill>
            </a:rPr>
            <a:t>ABN: —</a:t>
          </a:r>
        </a:p>
      </xdr:txBody>
    </xdr:sp>
    <xdr:clientData/>
  </xdr:twoCellAnchor>
  <xdr:twoCellAnchor>
    <xdr:from>
      <xdr:col>1</xdr:col>
      <xdr:colOff>445950</xdr:colOff>
      <xdr:row>30</xdr:row>
      <xdr:rowOff>9524</xdr:rowOff>
    </xdr:from>
    <xdr:to>
      <xdr:col>11</xdr:col>
      <xdr:colOff>163651</xdr:colOff>
      <xdr:row>30</xdr:row>
      <xdr:rowOff>898724</xdr:rowOff>
    </xdr:to>
    <xdr:sp macro="" textlink="">
      <xdr:nvSpPr>
        <xdr:cNvPr id="26" name="NZ Supplier B" descr="Ad hoc supply of goods. No ongoing contract. Orders placed as needed with no fixed schedule. Supplier issues invoice per order with varying payment terms.&#10;">
          <a:extLst>
            <a:ext uri="{FF2B5EF4-FFF2-40B4-BE49-F238E27FC236}">
              <a16:creationId xmlns:a16="http://schemas.microsoft.com/office/drawing/2014/main" id="{00000000-0008-0000-0300-00001A000000}"/>
            </a:ext>
          </a:extLst>
        </xdr:cNvPr>
        <xdr:cNvSpPr>
          <a:spLocks/>
        </xdr:cNvSpPr>
      </xdr:nvSpPr>
      <xdr:spPr>
        <a:xfrm>
          <a:off x="1084125" y="16773524"/>
          <a:ext cx="5813701" cy="8892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44000">
            <a:spcBef>
              <a:spcPts val="300"/>
            </a:spcBef>
            <a:spcAft>
              <a:spcPts val="300"/>
            </a:spcAft>
            <a:buFont typeface="Arial" panose="020B0604020202020204" pitchFamily="34" charset="0"/>
            <a:buChar char="•"/>
          </a:pPr>
          <a:r>
            <a:rPr lang="en-AU" sz="1000">
              <a:solidFill>
                <a:schemeClr val="tx2"/>
              </a:solidFill>
            </a:rPr>
            <a:t>Ad hoc supply of goods. No ongoing contract. Orders placed as needed with no fixed schedule. Supplier issues invoice per order with varying payment terms.</a:t>
          </a:r>
        </a:p>
      </xdr:txBody>
    </xdr:sp>
    <xdr:clientData/>
  </xdr:twoCellAnchor>
  <xdr:twoCellAnchor>
    <xdr:from>
      <xdr:col>1</xdr:col>
      <xdr:colOff>445950</xdr:colOff>
      <xdr:row>32</xdr:row>
      <xdr:rowOff>57150</xdr:rowOff>
    </xdr:from>
    <xdr:to>
      <xdr:col>11</xdr:col>
      <xdr:colOff>163651</xdr:colOff>
      <xdr:row>33</xdr:row>
      <xdr:rowOff>432000</xdr:rowOff>
    </xdr:to>
    <xdr:sp macro="" textlink="">
      <xdr:nvSpPr>
        <xdr:cNvPr id="27" name="USA Supplier A" descr="USA Supplier">
          <a:extLst>
            <a:ext uri="{FF2B5EF4-FFF2-40B4-BE49-F238E27FC236}">
              <a16:creationId xmlns:a16="http://schemas.microsoft.com/office/drawing/2014/main" id="{00000000-0008-0000-0300-00001B000000}"/>
            </a:ext>
          </a:extLst>
        </xdr:cNvPr>
        <xdr:cNvSpPr/>
      </xdr:nvSpPr>
      <xdr:spPr>
        <a:xfrm>
          <a:off x="1084125" y="17916525"/>
          <a:ext cx="5813701" cy="889200"/>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USA Supplier								</a:t>
          </a:r>
          <a:r>
            <a:rPr lang="en-AU" sz="1200" b="1">
              <a:solidFill>
                <a:schemeClr val="bg1"/>
              </a:solidFill>
            </a:rPr>
            <a:t>ABN: —</a:t>
          </a:r>
        </a:p>
      </xdr:txBody>
    </xdr:sp>
    <xdr:clientData/>
  </xdr:twoCellAnchor>
  <xdr:twoCellAnchor>
    <xdr:from>
      <xdr:col>1</xdr:col>
      <xdr:colOff>445950</xdr:colOff>
      <xdr:row>33</xdr:row>
      <xdr:rowOff>9524</xdr:rowOff>
    </xdr:from>
    <xdr:to>
      <xdr:col>11</xdr:col>
      <xdr:colOff>163651</xdr:colOff>
      <xdr:row>33</xdr:row>
      <xdr:rowOff>898724</xdr:rowOff>
    </xdr:to>
    <xdr:sp macro="" textlink="">
      <xdr:nvSpPr>
        <xdr:cNvPr id="28" name="USA Supplier B" descr="Ad hoc supply of goods. No ongoing contract. Orders placed as needed with no fixed schedule. Supplier issues invoice per order with varying payment terms.&#10;">
          <a:extLst>
            <a:ext uri="{FF2B5EF4-FFF2-40B4-BE49-F238E27FC236}">
              <a16:creationId xmlns:a16="http://schemas.microsoft.com/office/drawing/2014/main" id="{00000000-0008-0000-0300-00001C000000}"/>
            </a:ext>
          </a:extLst>
        </xdr:cNvPr>
        <xdr:cNvSpPr>
          <a:spLocks/>
        </xdr:cNvSpPr>
      </xdr:nvSpPr>
      <xdr:spPr>
        <a:xfrm>
          <a:off x="1084125" y="18383249"/>
          <a:ext cx="5813701" cy="8892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44000">
            <a:spcBef>
              <a:spcPts val="300"/>
            </a:spcBef>
            <a:spcAft>
              <a:spcPts val="300"/>
            </a:spcAft>
            <a:buFont typeface="Arial" panose="020B0604020202020204" pitchFamily="34" charset="0"/>
            <a:buChar char="•"/>
          </a:pPr>
          <a:r>
            <a:rPr lang="en-AU" sz="1000">
              <a:solidFill>
                <a:schemeClr val="tx2"/>
              </a:solidFill>
            </a:rPr>
            <a:t>Ad hoc supply of goods. No ongoing contract. Orders placed as needed with no fixed schedule. Supplier issues invoice per order with varying payment terms.</a:t>
          </a:r>
        </a:p>
      </xdr:txBody>
    </xdr:sp>
    <xdr:clientData/>
  </xdr:twoCellAnchor>
  <xdr:twoCellAnchor editAs="absolute">
    <xdr:from>
      <xdr:col>12</xdr:col>
      <xdr:colOff>531652</xdr:colOff>
      <xdr:row>9</xdr:row>
      <xdr:rowOff>1049062</xdr:rowOff>
    </xdr:from>
    <xdr:to>
      <xdr:col>19</xdr:col>
      <xdr:colOff>484552</xdr:colOff>
      <xdr:row>12</xdr:row>
      <xdr:rowOff>307913</xdr:rowOff>
    </xdr:to>
    <xdr:grpSp>
      <xdr:nvGrpSpPr>
        <xdr:cNvPr id="39" name="Payment terms policies" descr="Policies around payment terms:&#10;WE Group has not planned any changes to its current policies on payment terms for suppliers.&#10;">
          <a:extLst>
            <a:ext uri="{FF2B5EF4-FFF2-40B4-BE49-F238E27FC236}">
              <a16:creationId xmlns:a16="http://schemas.microsoft.com/office/drawing/2014/main" id="{00000000-0008-0000-0300-000027000000}"/>
            </a:ext>
          </a:extLst>
        </xdr:cNvPr>
        <xdr:cNvGrpSpPr>
          <a:grpSpLocks noChangeAspect="1"/>
        </xdr:cNvGrpSpPr>
      </xdr:nvGrpSpPr>
      <xdr:grpSpPr>
        <a:xfrm>
          <a:off x="7875427" y="5697262"/>
          <a:ext cx="3877200" cy="1020976"/>
          <a:chOff x="506221" y="6045378"/>
          <a:chExt cx="3877200" cy="1086007"/>
        </a:xfrm>
      </xdr:grpSpPr>
      <xdr:sp macro="" textlink="">
        <xdr:nvSpPr>
          <xdr:cNvPr id="40" name="OBack">
            <a:extLst>
              <a:ext uri="{FF2B5EF4-FFF2-40B4-BE49-F238E27FC236}">
                <a16:creationId xmlns:a16="http://schemas.microsoft.com/office/drawing/2014/main" id="{00000000-0008-0000-0300-000028000000}"/>
              </a:ext>
            </a:extLst>
          </xdr:cNvPr>
          <xdr:cNvSpPr>
            <a:spLocks noChangeAspect="1"/>
          </xdr:cNvSpPr>
        </xdr:nvSpPr>
        <xdr:spPr>
          <a:xfrm>
            <a:off x="506221" y="6045378"/>
            <a:ext cx="3877200" cy="407574"/>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Policies around payment terms</a:t>
            </a:r>
          </a:p>
        </xdr:txBody>
      </xdr:sp>
      <xdr:sp macro="" textlink="">
        <xdr:nvSpPr>
          <xdr:cNvPr id="41" name="O1details">
            <a:extLst>
              <a:ext uri="{FF2B5EF4-FFF2-40B4-BE49-F238E27FC236}">
                <a16:creationId xmlns:a16="http://schemas.microsoft.com/office/drawing/2014/main" id="{00000000-0008-0000-0300-000029000000}"/>
              </a:ext>
            </a:extLst>
          </xdr:cNvPr>
          <xdr:cNvSpPr>
            <a:spLocks noChangeAspect="1"/>
          </xdr:cNvSpPr>
        </xdr:nvSpPr>
        <xdr:spPr>
          <a:xfrm>
            <a:off x="506221" y="6453954"/>
            <a:ext cx="3877200" cy="677431"/>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0" tIns="36000" rIns="360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500"/>
              </a:spcBef>
              <a:spcAft>
                <a:spcPts val="500"/>
              </a:spcAft>
            </a:pPr>
            <a:r>
              <a:rPr lang="en-AU" sz="1000">
                <a:solidFill>
                  <a:schemeClr val="tx2"/>
                </a:solidFill>
              </a:rPr>
              <a:t>WE Group has not planned any changes to its current policies on payment terms for suppliers.</a:t>
            </a:r>
          </a:p>
        </xdr:txBody>
      </xdr:sp>
    </xdr:grpSp>
    <xdr:clientData/>
  </xdr:twoCellAnchor>
  <xdr:twoCellAnchor editAs="absolute">
    <xdr:from>
      <xdr:col>12</xdr:col>
      <xdr:colOff>531652</xdr:colOff>
      <xdr:row>2</xdr:row>
      <xdr:rowOff>47625</xdr:rowOff>
    </xdr:from>
    <xdr:to>
      <xdr:col>19</xdr:col>
      <xdr:colOff>484552</xdr:colOff>
      <xdr:row>5</xdr:row>
      <xdr:rowOff>110218</xdr:rowOff>
    </xdr:to>
    <xdr:grpSp>
      <xdr:nvGrpSpPr>
        <xdr:cNvPr id="8" name="Group 28" descr="Credit Card #1234 4321 4321 1234 is subject to an internal policy that prohibits the use of this credit card to make trade credit payments (i.e. card only allowed to be used for point-of-sale transactions). &#10;&#10;No other credit card is subject to such a policy.&#10;&#10;Relevant section(s) in Guidance materials: Paragraphs 133-134 and Paragraphs 157-162 &#10;">
          <a:extLst>
            <a:ext uri="{FF2B5EF4-FFF2-40B4-BE49-F238E27FC236}">
              <a16:creationId xmlns:a16="http://schemas.microsoft.com/office/drawing/2014/main" id="{00000000-0008-0000-0300-000008000000}"/>
            </a:ext>
          </a:extLst>
        </xdr:cNvPr>
        <xdr:cNvGrpSpPr>
          <a:grpSpLocks noChangeAspect="1"/>
        </xdr:cNvGrpSpPr>
      </xdr:nvGrpSpPr>
      <xdr:grpSpPr>
        <a:xfrm>
          <a:off x="7875427" y="962025"/>
          <a:ext cx="3877200" cy="1672318"/>
          <a:chOff x="491933" y="1283123"/>
          <a:chExt cx="3877200" cy="1672318"/>
        </a:xfrm>
      </xdr:grpSpPr>
      <xdr:sp macro="" textlink="">
        <xdr:nvSpPr>
          <xdr:cNvPr id="30" name="OBack">
            <a:extLst>
              <a:ext uri="{FF2B5EF4-FFF2-40B4-BE49-F238E27FC236}">
                <a16:creationId xmlns:a16="http://schemas.microsoft.com/office/drawing/2014/main" id="{00000000-0008-0000-0300-00001E000000}"/>
              </a:ext>
            </a:extLst>
          </xdr:cNvPr>
          <xdr:cNvSpPr>
            <a:spLocks noChangeAspect="1"/>
          </xdr:cNvSpPr>
        </xdr:nvSpPr>
        <xdr:spPr>
          <a:xfrm>
            <a:off x="491933" y="1283123"/>
            <a:ext cx="3877200" cy="381600"/>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Credit Card Policies</a:t>
            </a:r>
          </a:p>
        </xdr:txBody>
      </xdr:sp>
      <xdr:sp macro="" textlink="">
        <xdr:nvSpPr>
          <xdr:cNvPr id="31" name="O7details">
            <a:extLst>
              <a:ext uri="{FF2B5EF4-FFF2-40B4-BE49-F238E27FC236}">
                <a16:creationId xmlns:a16="http://schemas.microsoft.com/office/drawing/2014/main" id="{00000000-0008-0000-0300-00001F000000}"/>
              </a:ext>
            </a:extLst>
          </xdr:cNvPr>
          <xdr:cNvSpPr>
            <a:spLocks noChangeAspect="1"/>
          </xdr:cNvSpPr>
        </xdr:nvSpPr>
        <xdr:spPr>
          <a:xfrm>
            <a:off x="491933" y="2066241"/>
            <a:ext cx="3877200" cy="889200"/>
          </a:xfrm>
          <a:prstGeom prst="round2SameRect">
            <a:avLst>
              <a:gd name="adj1" fmla="val 0"/>
              <a:gd name="adj2" fmla="val 31790"/>
            </a:avLst>
          </a:prstGeom>
          <a:solidFill>
            <a:srgbClr val="E9FFFE"/>
          </a:solidFill>
          <a:ln>
            <a:noFill/>
          </a:ln>
          <a:effectLst>
            <a:innerShdw blurRad="38100" dist="25400" dir="5400000">
              <a:srgbClr val="5B9390">
                <a:alpha val="38000"/>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horz" wrap="square" lIns="468000" tIns="522000" rIns="180000" bIns="0" rtlCol="0" anchor="t"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AU" sz="1000">
                <a:solidFill>
                  <a:schemeClr val="tx2"/>
                </a:solidFill>
              </a:rPr>
              <a:t>Relevant section(s) in Guidance materials: </a:t>
            </a:r>
          </a:p>
          <a:p>
            <a:r>
              <a:rPr lang="en-AU" sz="1000">
                <a:solidFill>
                  <a:schemeClr val="tx2"/>
                </a:solidFill>
              </a:rPr>
              <a:t>Paragraphs 133-134 and Paragraphs 157-162 </a:t>
            </a:r>
          </a:p>
        </xdr:txBody>
      </xdr:sp>
      <xdr:sp macro="" textlink="">
        <xdr:nvSpPr>
          <xdr:cNvPr id="35" name="O1details">
            <a:extLst>
              <a:ext uri="{FF2B5EF4-FFF2-40B4-BE49-F238E27FC236}">
                <a16:creationId xmlns:a16="http://schemas.microsoft.com/office/drawing/2014/main" id="{00000000-0008-0000-0300-000023000000}"/>
              </a:ext>
            </a:extLst>
          </xdr:cNvPr>
          <xdr:cNvSpPr>
            <a:spLocks/>
          </xdr:cNvSpPr>
        </xdr:nvSpPr>
        <xdr:spPr>
          <a:xfrm>
            <a:off x="491933" y="1663068"/>
            <a:ext cx="3877200" cy="924979"/>
          </a:xfrm>
          <a:prstGeom prst="round2SameRect">
            <a:avLst>
              <a:gd name="adj1" fmla="val 0"/>
              <a:gd name="adj2" fmla="val 31477"/>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300"/>
              </a:spcBef>
              <a:spcAft>
                <a:spcPts val="300"/>
              </a:spcAft>
            </a:pPr>
            <a:r>
              <a:rPr lang="en-AU" sz="1000">
                <a:solidFill>
                  <a:schemeClr val="tx2"/>
                </a:solidFill>
              </a:rPr>
              <a:t>Credit Card #1234 4321 4321 1234 is subject to an internal policy that prohibits the use of this credit card to make trade credit payments (i.e. card only allowed to be used for point-of-sale transactions). </a:t>
            </a:r>
            <a:br>
              <a:rPr lang="en-AU" sz="1000">
                <a:solidFill>
                  <a:schemeClr val="tx2"/>
                </a:solidFill>
              </a:rPr>
            </a:br>
            <a:br>
              <a:rPr lang="en-AU" sz="400">
                <a:solidFill>
                  <a:schemeClr val="tx2"/>
                </a:solidFill>
              </a:rPr>
            </a:br>
            <a:r>
              <a:rPr lang="en-AU" sz="1000">
                <a:solidFill>
                  <a:schemeClr val="tx2"/>
                </a:solidFill>
              </a:rPr>
              <a:t>No other credit card is subject to such a policy.</a:t>
            </a:r>
          </a:p>
        </xdr:txBody>
      </xdr:sp>
      <xdr:pic>
        <xdr:nvPicPr>
          <xdr:cNvPr id="36" name="Graphic 26" descr="Magnifying glass with solid fill">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083436" y="2604455"/>
            <a:ext cx="280800" cy="280800"/>
          </a:xfrm>
          <a:prstGeom prst="rect">
            <a:avLst/>
          </a:prstGeom>
        </xdr:spPr>
      </xdr:pic>
    </xdr:grpSp>
    <xdr:clientData/>
  </xdr:twoCellAnchor>
  <xdr:twoCellAnchor editAs="absolute">
    <xdr:from>
      <xdr:col>12</xdr:col>
      <xdr:colOff>531652</xdr:colOff>
      <xdr:row>5</xdr:row>
      <xdr:rowOff>249985</xdr:rowOff>
    </xdr:from>
    <xdr:to>
      <xdr:col>19</xdr:col>
      <xdr:colOff>484552</xdr:colOff>
      <xdr:row>8</xdr:row>
      <xdr:rowOff>268138</xdr:rowOff>
    </xdr:to>
    <xdr:grpSp>
      <xdr:nvGrpSpPr>
        <xdr:cNvPr id="37" name="Group 33" descr="During the Relevant Reporting Period, only AusCoSub1 and AusCoSub2 were set up to receive eInvoices through the Peppol eInvoicing network.&#10;&#10;The other entities in WE Group are not connected to the network. &#10;&#10;Relevant section(s) in Guidance materials: Paragraphs 137-139, Examples 29 &amp; 30 &#10;">
          <a:extLst>
            <a:ext uri="{FF2B5EF4-FFF2-40B4-BE49-F238E27FC236}">
              <a16:creationId xmlns:a16="http://schemas.microsoft.com/office/drawing/2014/main" id="{00000000-0008-0000-0300-000025000000}"/>
            </a:ext>
          </a:extLst>
        </xdr:cNvPr>
        <xdr:cNvGrpSpPr>
          <a:grpSpLocks noChangeAspect="1"/>
        </xdr:cNvGrpSpPr>
      </xdr:nvGrpSpPr>
      <xdr:grpSpPr>
        <a:xfrm>
          <a:off x="7875427" y="2774110"/>
          <a:ext cx="3877200" cy="1627878"/>
          <a:chOff x="510983" y="3596102"/>
          <a:chExt cx="3877200" cy="1632458"/>
        </a:xfrm>
      </xdr:grpSpPr>
      <xdr:sp macro="" textlink="">
        <xdr:nvSpPr>
          <xdr:cNvPr id="38" name="OBack">
            <a:extLst>
              <a:ext uri="{FF2B5EF4-FFF2-40B4-BE49-F238E27FC236}">
                <a16:creationId xmlns:a16="http://schemas.microsoft.com/office/drawing/2014/main" id="{00000000-0008-0000-0300-000026000000}"/>
              </a:ext>
            </a:extLst>
          </xdr:cNvPr>
          <xdr:cNvSpPr>
            <a:spLocks noChangeAspect="1"/>
          </xdr:cNvSpPr>
        </xdr:nvSpPr>
        <xdr:spPr>
          <a:xfrm>
            <a:off x="510983" y="3596102"/>
            <a:ext cx="3877200" cy="383108"/>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Peppol e-invoicing network</a:t>
            </a:r>
          </a:p>
        </xdr:txBody>
      </xdr:sp>
      <xdr:sp macro="" textlink="">
        <xdr:nvSpPr>
          <xdr:cNvPr id="45" name="O7details">
            <a:extLst>
              <a:ext uri="{FF2B5EF4-FFF2-40B4-BE49-F238E27FC236}">
                <a16:creationId xmlns:a16="http://schemas.microsoft.com/office/drawing/2014/main" id="{00000000-0008-0000-0300-00002D000000}"/>
              </a:ext>
            </a:extLst>
          </xdr:cNvPr>
          <xdr:cNvSpPr>
            <a:spLocks noChangeAspect="1"/>
          </xdr:cNvSpPr>
        </xdr:nvSpPr>
        <xdr:spPr>
          <a:xfrm>
            <a:off x="510983" y="4339360"/>
            <a:ext cx="3877200" cy="889200"/>
          </a:xfrm>
          <a:prstGeom prst="round2SameRect">
            <a:avLst>
              <a:gd name="adj1" fmla="val 0"/>
              <a:gd name="adj2" fmla="val 33887"/>
            </a:avLst>
          </a:prstGeom>
          <a:solidFill>
            <a:srgbClr val="E9FFFE"/>
          </a:solidFill>
          <a:ln>
            <a:noFill/>
          </a:ln>
          <a:effectLst>
            <a:innerShdw blurRad="38100" dist="25400" dir="5400000">
              <a:srgbClr val="5B9390">
                <a:alpha val="38000"/>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horz" wrap="square" lIns="360000" tIns="522000" rIns="180000" bIns="0" rtlCol="0" anchor="t"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AU" sz="1000">
                <a:solidFill>
                  <a:schemeClr val="tx2"/>
                </a:solidFill>
              </a:rPr>
              <a:t>Relevant section(s) in Guidance materials:</a:t>
            </a:r>
            <a:br>
              <a:rPr lang="en-AU" sz="1000">
                <a:solidFill>
                  <a:schemeClr val="tx2"/>
                </a:solidFill>
              </a:rPr>
            </a:br>
            <a:r>
              <a:rPr lang="en-AU" sz="1000">
                <a:solidFill>
                  <a:schemeClr val="tx2"/>
                </a:solidFill>
              </a:rPr>
              <a:t>Paragraphs 137-139, Examples 29 &amp; 30 </a:t>
            </a:r>
          </a:p>
        </xdr:txBody>
      </xdr:sp>
      <xdr:sp macro="" textlink="">
        <xdr:nvSpPr>
          <xdr:cNvPr id="46" name="O1details">
            <a:extLst>
              <a:ext uri="{FF2B5EF4-FFF2-40B4-BE49-F238E27FC236}">
                <a16:creationId xmlns:a16="http://schemas.microsoft.com/office/drawing/2014/main" id="{00000000-0008-0000-0300-00002E000000}"/>
              </a:ext>
            </a:extLst>
          </xdr:cNvPr>
          <xdr:cNvSpPr>
            <a:spLocks noChangeAspect="1"/>
          </xdr:cNvSpPr>
        </xdr:nvSpPr>
        <xdr:spPr>
          <a:xfrm>
            <a:off x="510983" y="3974528"/>
            <a:ext cx="3877200" cy="866432"/>
          </a:xfrm>
          <a:prstGeom prst="round2SameRect">
            <a:avLst>
              <a:gd name="adj1" fmla="val 0"/>
              <a:gd name="adj2" fmla="val 37873"/>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500"/>
              </a:spcBef>
              <a:spcAft>
                <a:spcPts val="500"/>
              </a:spcAft>
            </a:pPr>
            <a:r>
              <a:rPr lang="en-AU" sz="1000">
                <a:solidFill>
                  <a:schemeClr val="tx2"/>
                </a:solidFill>
              </a:rPr>
              <a:t>During the Relevant</a:t>
            </a:r>
            <a:r>
              <a:rPr lang="en-AU" sz="1000" baseline="0">
                <a:solidFill>
                  <a:schemeClr val="tx2"/>
                </a:solidFill>
              </a:rPr>
              <a:t> Reporting Period, o</a:t>
            </a:r>
            <a:r>
              <a:rPr lang="en-AU" sz="1000">
                <a:solidFill>
                  <a:schemeClr val="tx2"/>
                </a:solidFill>
              </a:rPr>
              <a:t>nly AusCoSub1 and AusCoSub2 were set up to receive eInvoices through the Peppol eInvoicing network.</a:t>
            </a:r>
            <a:br>
              <a:rPr lang="en-AU" sz="1000">
                <a:solidFill>
                  <a:schemeClr val="tx2"/>
                </a:solidFill>
              </a:rPr>
            </a:br>
            <a:br>
              <a:rPr lang="en-AU" sz="400">
                <a:solidFill>
                  <a:schemeClr val="tx2"/>
                </a:solidFill>
              </a:rPr>
            </a:br>
            <a:r>
              <a:rPr lang="en-AU" sz="1000">
                <a:solidFill>
                  <a:schemeClr val="tx2"/>
                </a:solidFill>
              </a:rPr>
              <a:t>The other entities in WE Group are not connected to the network. </a:t>
            </a:r>
          </a:p>
        </xdr:txBody>
      </xdr:sp>
      <xdr:pic>
        <xdr:nvPicPr>
          <xdr:cNvPr id="47" name="Graphic 39" descr="Magnifying glass with solid fill">
            <a:extLst>
              <a:ext uri="{FF2B5EF4-FFF2-40B4-BE49-F238E27FC236}">
                <a16:creationId xmlns:a16="http://schemas.microsoft.com/office/drawing/2014/main" id="{00000000-0008-0000-0300-00002F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12011" y="4887096"/>
            <a:ext cx="280800" cy="280800"/>
          </a:xfrm>
          <a:prstGeom prst="rect">
            <a:avLst/>
          </a:prstGeom>
        </xdr:spPr>
      </xdr:pic>
    </xdr:grpSp>
    <xdr:clientData/>
  </xdr:twoCellAnchor>
  <xdr:twoCellAnchor editAs="absolute">
    <xdr:from>
      <xdr:col>12</xdr:col>
      <xdr:colOff>531652</xdr:colOff>
      <xdr:row>12</xdr:row>
      <xdr:rowOff>447678</xdr:rowOff>
    </xdr:from>
    <xdr:to>
      <xdr:col>19</xdr:col>
      <xdr:colOff>484552</xdr:colOff>
      <xdr:row>15</xdr:row>
      <xdr:rowOff>42699</xdr:rowOff>
    </xdr:to>
    <xdr:grpSp>
      <xdr:nvGrpSpPr>
        <xdr:cNvPr id="55" name="Supply Chain Finance" descr="Supply Chain Finance Arrangements:&#10;All entities in the WE Group offer reverse factoring arrangements to all their suppliers, and also accept settlement discounts. &#10;&#10;Note: For the purposes of this Worked Example, no suppliers opted to use reverse factoring arrangements during the Relevant Reporting Period.&#10;">
          <a:extLst>
            <a:ext uri="{FF2B5EF4-FFF2-40B4-BE49-F238E27FC236}">
              <a16:creationId xmlns:a16="http://schemas.microsoft.com/office/drawing/2014/main" id="{00000000-0008-0000-0300-000037000000}"/>
            </a:ext>
          </a:extLst>
        </xdr:cNvPr>
        <xdr:cNvGrpSpPr>
          <a:grpSpLocks/>
        </xdr:cNvGrpSpPr>
      </xdr:nvGrpSpPr>
      <xdr:grpSpPr>
        <a:xfrm>
          <a:off x="7875427" y="6858003"/>
          <a:ext cx="3877200" cy="1357146"/>
          <a:chOff x="506221" y="6045378"/>
          <a:chExt cx="3877200" cy="1439692"/>
        </a:xfrm>
      </xdr:grpSpPr>
      <xdr:sp macro="" textlink="">
        <xdr:nvSpPr>
          <xdr:cNvPr id="56" name="OBack">
            <a:extLst>
              <a:ext uri="{FF2B5EF4-FFF2-40B4-BE49-F238E27FC236}">
                <a16:creationId xmlns:a16="http://schemas.microsoft.com/office/drawing/2014/main" id="{00000000-0008-0000-0300-000038000000}"/>
              </a:ext>
            </a:extLst>
          </xdr:cNvPr>
          <xdr:cNvSpPr>
            <a:spLocks noChangeAspect="1"/>
          </xdr:cNvSpPr>
        </xdr:nvSpPr>
        <xdr:spPr>
          <a:xfrm>
            <a:off x="506221" y="6045378"/>
            <a:ext cx="3877200" cy="407574"/>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400" b="1" kern="1200">
                <a:solidFill>
                  <a:schemeClr val="lt1"/>
                </a:solidFill>
                <a:effectLst/>
                <a:latin typeface="+mn-lt"/>
                <a:ea typeface="+mn-ea"/>
                <a:cs typeface="+mn-cs"/>
              </a:rPr>
              <a:t>Supply Chain Finance Arrangements</a:t>
            </a:r>
            <a:endParaRPr lang="en-AU" sz="1400">
              <a:effectLst/>
            </a:endParaRPr>
          </a:p>
        </xdr:txBody>
      </xdr:sp>
      <xdr:sp macro="" textlink="">
        <xdr:nvSpPr>
          <xdr:cNvPr id="57" name="O1details">
            <a:extLst>
              <a:ext uri="{FF2B5EF4-FFF2-40B4-BE49-F238E27FC236}">
                <a16:creationId xmlns:a16="http://schemas.microsoft.com/office/drawing/2014/main" id="{00000000-0008-0000-0300-000039000000}"/>
              </a:ext>
            </a:extLst>
          </xdr:cNvPr>
          <xdr:cNvSpPr>
            <a:spLocks/>
          </xdr:cNvSpPr>
        </xdr:nvSpPr>
        <xdr:spPr>
          <a:xfrm>
            <a:off x="506221" y="6453950"/>
            <a:ext cx="3877200" cy="1031120"/>
          </a:xfrm>
          <a:prstGeom prst="round2SameRect">
            <a:avLst>
              <a:gd name="adj1" fmla="val 0"/>
              <a:gd name="adj2" fmla="val 33899"/>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108000" tIns="36000" rIns="108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kern="1200">
                <a:solidFill>
                  <a:schemeClr val="tx2"/>
                </a:solidFill>
                <a:effectLst/>
                <a:latin typeface="+mn-lt"/>
                <a:ea typeface="+mn-ea"/>
                <a:cs typeface="+mn-cs"/>
              </a:rPr>
              <a:t>All entities in the WE Group offer reverse factoring arrangements to all their suppliers, and also accept settlement discounts. </a:t>
            </a:r>
          </a:p>
          <a:p>
            <a:pPr algn="ctr"/>
            <a:endParaRPr lang="en-AU" sz="400" b="1" kern="1200">
              <a:solidFill>
                <a:schemeClr val="tx2"/>
              </a:solidFill>
              <a:effectLst/>
              <a:latin typeface="+mn-lt"/>
              <a:ea typeface="+mn-ea"/>
              <a:cs typeface="+mn-cs"/>
            </a:endParaRPr>
          </a:p>
          <a:p>
            <a:pPr algn="ctr"/>
            <a:r>
              <a:rPr lang="en-AU" sz="1000" b="1" kern="1200">
                <a:solidFill>
                  <a:schemeClr val="tx2"/>
                </a:solidFill>
                <a:effectLst/>
                <a:latin typeface="+mn-lt"/>
                <a:ea typeface="+mn-ea"/>
                <a:cs typeface="+mn-cs"/>
              </a:rPr>
              <a:t>Note: </a:t>
            </a:r>
            <a:r>
              <a:rPr lang="en-AU" sz="1000" kern="1200">
                <a:solidFill>
                  <a:schemeClr val="tx2"/>
                </a:solidFill>
                <a:effectLst/>
                <a:latin typeface="+mn-lt"/>
                <a:ea typeface="+mn-ea"/>
                <a:cs typeface="+mn-cs"/>
              </a:rPr>
              <a:t>For the purposes of this Worked Example, no suppliers opted to use reverse factoring arrangements during the Relevant Reporting Period.</a:t>
            </a:r>
            <a:endParaRPr lang="en-AU" sz="1000">
              <a:solidFill>
                <a:schemeClr val="tx2"/>
              </a:solidFill>
              <a:effectLst/>
            </a:endParaRPr>
          </a:p>
        </xdr:txBody>
      </xdr:sp>
    </xdr:grpSp>
    <xdr:clientData/>
  </xdr:twoCellAnchor>
  <xdr:twoCellAnchor editAs="absolute">
    <xdr:from>
      <xdr:col>12</xdr:col>
      <xdr:colOff>531652</xdr:colOff>
      <xdr:row>8</xdr:row>
      <xdr:rowOff>407905</xdr:rowOff>
    </xdr:from>
    <xdr:to>
      <xdr:col>19</xdr:col>
      <xdr:colOff>484552</xdr:colOff>
      <xdr:row>9</xdr:row>
      <xdr:rowOff>909295</xdr:rowOff>
    </xdr:to>
    <xdr:grpSp>
      <xdr:nvGrpSpPr>
        <xdr:cNvPr id="58" name="Accounts receivable policy" descr="Accounts receivable policy:&#10;All entities in WE Group have a policy of issuing invoices with 45-day payment terms to all customers.&#10;">
          <a:extLst>
            <a:ext uri="{FF2B5EF4-FFF2-40B4-BE49-F238E27FC236}">
              <a16:creationId xmlns:a16="http://schemas.microsoft.com/office/drawing/2014/main" id="{00000000-0008-0000-0300-00003A000000}"/>
            </a:ext>
          </a:extLst>
        </xdr:cNvPr>
        <xdr:cNvGrpSpPr>
          <a:grpSpLocks noChangeAspect="1"/>
        </xdr:cNvGrpSpPr>
      </xdr:nvGrpSpPr>
      <xdr:grpSpPr>
        <a:xfrm>
          <a:off x="7875427" y="4541755"/>
          <a:ext cx="3877200" cy="1015740"/>
          <a:chOff x="506221" y="6045378"/>
          <a:chExt cx="3877200" cy="1086007"/>
        </a:xfrm>
      </xdr:grpSpPr>
      <xdr:sp macro="" textlink="">
        <xdr:nvSpPr>
          <xdr:cNvPr id="59" name="OBack">
            <a:extLst>
              <a:ext uri="{FF2B5EF4-FFF2-40B4-BE49-F238E27FC236}">
                <a16:creationId xmlns:a16="http://schemas.microsoft.com/office/drawing/2014/main" id="{00000000-0008-0000-0300-00003B000000}"/>
              </a:ext>
            </a:extLst>
          </xdr:cNvPr>
          <xdr:cNvSpPr>
            <a:spLocks noChangeAspect="1"/>
          </xdr:cNvSpPr>
        </xdr:nvSpPr>
        <xdr:spPr>
          <a:xfrm>
            <a:off x="506221" y="6045378"/>
            <a:ext cx="3877200" cy="407574"/>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kern="1200">
                <a:solidFill>
                  <a:schemeClr val="lt1"/>
                </a:solidFill>
                <a:effectLst/>
                <a:latin typeface="+mn-lt"/>
                <a:ea typeface="+mn-ea"/>
                <a:cs typeface="+mn-cs"/>
              </a:rPr>
              <a:t>Accounts receivable policy</a:t>
            </a:r>
            <a:endParaRPr lang="en-AU" sz="1600">
              <a:effectLst/>
            </a:endParaRPr>
          </a:p>
        </xdr:txBody>
      </xdr:sp>
      <xdr:sp macro="" textlink="">
        <xdr:nvSpPr>
          <xdr:cNvPr id="60" name="O1details" descr="All entities in WE Group have a policy of issuing invoices with 45-day payment terms to all customers.&#10;">
            <a:extLst>
              <a:ext uri="{FF2B5EF4-FFF2-40B4-BE49-F238E27FC236}">
                <a16:creationId xmlns:a16="http://schemas.microsoft.com/office/drawing/2014/main" id="{00000000-0008-0000-0300-00003C000000}"/>
              </a:ext>
            </a:extLst>
          </xdr:cNvPr>
          <xdr:cNvSpPr>
            <a:spLocks noChangeAspect="1"/>
          </xdr:cNvSpPr>
        </xdr:nvSpPr>
        <xdr:spPr>
          <a:xfrm>
            <a:off x="506221" y="6453954"/>
            <a:ext cx="3877200" cy="677431"/>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0" tIns="36000" rIns="360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kern="1200">
                <a:solidFill>
                  <a:schemeClr val="tx2"/>
                </a:solidFill>
                <a:effectLst/>
                <a:latin typeface="+mn-lt"/>
                <a:ea typeface="+mn-ea"/>
                <a:cs typeface="+mn-cs"/>
              </a:rPr>
              <a:t>All entities in WE Group have a policy of issuing invoices with 45-day payment terms to all customers.</a:t>
            </a:r>
            <a:endParaRPr lang="en-AU" sz="1000">
              <a:solidFill>
                <a:schemeClr val="tx2"/>
              </a:solidFill>
              <a:effectLst/>
            </a:endParaRPr>
          </a:p>
        </xdr:txBody>
      </xdr:sp>
    </xdr:grpSp>
    <xdr:clientData/>
  </xdr:twoCellAnchor>
  <xdr:twoCellAnchor editAs="absolute">
    <xdr:from>
      <xdr:col>20</xdr:col>
      <xdr:colOff>142875</xdr:colOff>
      <xdr:row>0</xdr:row>
      <xdr:rowOff>142875</xdr:rowOff>
    </xdr:from>
    <xdr:to>
      <xdr:col>21</xdr:col>
      <xdr:colOff>333369</xdr:colOff>
      <xdr:row>1</xdr:row>
      <xdr:rowOff>44539</xdr:rowOff>
    </xdr:to>
    <xdr:grpSp>
      <xdr:nvGrpSpPr>
        <xdr:cNvPr id="10" name="Home Button" descr="click to go to Cover Page">
          <a:hlinkClick xmlns:r="http://schemas.openxmlformats.org/officeDocument/2006/relationships" r:id="rId4"/>
          <a:extLst>
            <a:ext uri="{FF2B5EF4-FFF2-40B4-BE49-F238E27FC236}">
              <a16:creationId xmlns:a16="http://schemas.microsoft.com/office/drawing/2014/main" id="{00000000-0008-0000-0300-00000A000000}"/>
            </a:ext>
          </a:extLst>
        </xdr:cNvPr>
        <xdr:cNvGrpSpPr/>
      </xdr:nvGrpSpPr>
      <xdr:grpSpPr>
        <a:xfrm>
          <a:off x="11963400" y="142875"/>
          <a:ext cx="800094" cy="358864"/>
          <a:chOff x="1447807" y="1147997"/>
          <a:chExt cx="800094" cy="358864"/>
        </a:xfrm>
      </xdr:grpSpPr>
      <xdr:sp macro="" textlink="">
        <xdr:nvSpPr>
          <xdr:cNvPr id="13" name="home b">
            <a:extLst>
              <a:ext uri="{FF2B5EF4-FFF2-40B4-BE49-F238E27FC236}">
                <a16:creationId xmlns:a16="http://schemas.microsoft.com/office/drawing/2014/main" id="{00000000-0008-0000-0300-00000D000000}"/>
              </a:ext>
            </a:extLst>
          </xdr:cNvPr>
          <xdr:cNvSpPr>
            <a:spLocks noChangeAspect="1"/>
          </xdr:cNvSpPr>
        </xdr:nvSpPr>
        <xdr:spPr>
          <a:xfrm>
            <a:off x="1447807" y="1147997"/>
            <a:ext cx="800094" cy="358864"/>
          </a:xfrm>
          <a:prstGeom prst="roundRect">
            <a:avLst>
              <a:gd name="adj" fmla="val 49545"/>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100" b="1"/>
          </a:p>
        </xdr:txBody>
      </xdr:sp>
      <xdr:pic>
        <xdr:nvPicPr>
          <xdr:cNvPr id="33" name="home a" descr="Home with solid fill">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1685854" y="1155904"/>
            <a:ext cx="324000" cy="324000"/>
          </a:xfrm>
          <a:prstGeom prst="rect">
            <a:avLst/>
          </a:prstGeom>
        </xdr:spPr>
      </xdr:pic>
    </xdr:grpSp>
    <xdr:clientData/>
  </xdr:twoCellAnchor>
  <xdr:twoCellAnchor editAs="absolute">
    <xdr:from>
      <xdr:col>18</xdr:col>
      <xdr:colOff>266700</xdr:colOff>
      <xdr:row>0</xdr:row>
      <xdr:rowOff>142875</xdr:rowOff>
    </xdr:from>
    <xdr:to>
      <xdr:col>19</xdr:col>
      <xdr:colOff>514344</xdr:colOff>
      <xdr:row>1</xdr:row>
      <xdr:rowOff>44539</xdr:rowOff>
    </xdr:to>
    <xdr:sp macro="" textlink="">
      <xdr:nvSpPr>
        <xdr:cNvPr id="34" name="Glossary Button" descr="click to go to Glossary">
          <a:hlinkClick xmlns:r="http://schemas.openxmlformats.org/officeDocument/2006/relationships" r:id="rId7"/>
          <a:extLst>
            <a:ext uri="{FF2B5EF4-FFF2-40B4-BE49-F238E27FC236}">
              <a16:creationId xmlns:a16="http://schemas.microsoft.com/office/drawing/2014/main" id="{00000000-0008-0000-0300-000022000000}"/>
            </a:ext>
          </a:extLst>
        </xdr:cNvPr>
        <xdr:cNvSpPr>
          <a:spLocks noChangeAspect="1"/>
        </xdr:cNvSpPr>
      </xdr:nvSpPr>
      <xdr:spPr>
        <a:xfrm>
          <a:off x="10982325" y="142875"/>
          <a:ext cx="800094" cy="358864"/>
        </a:xfrm>
        <a:prstGeom prst="roundRect">
          <a:avLst>
            <a:gd name="adj" fmla="val 50000"/>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b="1"/>
            <a:t>GLOSSARY</a:t>
          </a:r>
        </a:p>
      </xdr:txBody>
    </xdr:sp>
    <xdr:clientData/>
  </xdr:twoCellAnchor>
  <xdr:twoCellAnchor editAs="oneCell">
    <xdr:from>
      <xdr:col>16</xdr:col>
      <xdr:colOff>294951</xdr:colOff>
      <xdr:row>34</xdr:row>
      <xdr:rowOff>76507</xdr:rowOff>
    </xdr:from>
    <xdr:to>
      <xdr:col>22</xdr:col>
      <xdr:colOff>0</xdr:colOff>
      <xdr:row>35</xdr:row>
      <xdr:rowOff>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xdr:blipFill>
      <xdr:spPr>
        <a:xfrm>
          <a:off x="9905676" y="8553757"/>
          <a:ext cx="3134049" cy="8188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12848</xdr:colOff>
      <xdr:row>44</xdr:row>
      <xdr:rowOff>66825</xdr:rowOff>
    </xdr:to>
    <xdr:pic>
      <xdr:nvPicPr>
        <xdr:cNvPr id="7" name="Picture 6">
          <a:extLst>
            <a:ext uri="{FF2B5EF4-FFF2-40B4-BE49-F238E27FC236}">
              <a16:creationId xmlns:a16="http://schemas.microsoft.com/office/drawing/2014/main" id="{00000000-0008-0000-04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flipH="1">
          <a:off x="0" y="0"/>
          <a:ext cx="1736873" cy="3067200"/>
        </a:xfrm>
        <a:prstGeom prst="rect">
          <a:avLst/>
        </a:prstGeom>
      </xdr:spPr>
    </xdr:pic>
    <xdr:clientData/>
  </xdr:twoCellAnchor>
  <xdr:twoCellAnchor>
    <xdr:from>
      <xdr:col>1</xdr:col>
      <xdr:colOff>476249</xdr:colOff>
      <xdr:row>4</xdr:row>
      <xdr:rowOff>38472</xdr:rowOff>
    </xdr:from>
    <xdr:to>
      <xdr:col>6</xdr:col>
      <xdr:colOff>82825</xdr:colOff>
      <xdr:row>11</xdr:row>
      <xdr:rowOff>104775</xdr:rowOff>
    </xdr:to>
    <xdr:grpSp>
      <xdr:nvGrpSpPr>
        <xdr:cNvPr id="135" name="transactions 1">
          <a:extLst>
            <a:ext uri="{FF2B5EF4-FFF2-40B4-BE49-F238E27FC236}">
              <a16:creationId xmlns:a16="http://schemas.microsoft.com/office/drawing/2014/main" id="{00000000-0008-0000-0400-000087000000}"/>
            </a:ext>
            <a:ext uri="{C183D7F6-B498-43B3-948B-1728B52AA6E4}">
              <adec:decorative xmlns:adec="http://schemas.microsoft.com/office/drawing/2017/decorative" val="1"/>
            </a:ext>
          </a:extLst>
        </xdr:cNvPr>
        <xdr:cNvGrpSpPr/>
      </xdr:nvGrpSpPr>
      <xdr:grpSpPr>
        <a:xfrm>
          <a:off x="1114424" y="1133475"/>
          <a:ext cx="5569226" cy="0"/>
          <a:chOff x="1114010" y="1655991"/>
          <a:chExt cx="5445815" cy="3096943"/>
        </a:xfrm>
      </xdr:grpSpPr>
      <xdr:sp macro="" textlink="">
        <xdr:nvSpPr>
          <xdr:cNvPr id="133" name="Rectangle 132">
            <a:extLst>
              <a:ext uri="{FF2B5EF4-FFF2-40B4-BE49-F238E27FC236}">
                <a16:creationId xmlns:a16="http://schemas.microsoft.com/office/drawing/2014/main" id="{00000000-0008-0000-0400-000085000000}"/>
              </a:ext>
            </a:extLst>
          </xdr:cNvPr>
          <xdr:cNvSpPr/>
        </xdr:nvSpPr>
        <xdr:spPr>
          <a:xfrm>
            <a:off x="1258954" y="1663575"/>
            <a:ext cx="629478" cy="30670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4" name="O1details">
            <a:extLst>
              <a:ext uri="{FF2B5EF4-FFF2-40B4-BE49-F238E27FC236}">
                <a16:creationId xmlns:a16="http://schemas.microsoft.com/office/drawing/2014/main" id="{00000000-0008-0000-0400-00005E000000}"/>
              </a:ext>
            </a:extLst>
          </xdr:cNvPr>
          <xdr:cNvSpPr>
            <a:spLocks/>
          </xdr:cNvSpPr>
        </xdr:nvSpPr>
        <xdr:spPr>
          <a:xfrm rot="16200000" flipV="1">
            <a:off x="2628483" y="790159"/>
            <a:ext cx="3030607" cy="4832076"/>
          </a:xfrm>
          <a:prstGeom prst="round2SameRect">
            <a:avLst>
              <a:gd name="adj1" fmla="val 9129"/>
              <a:gd name="adj2" fmla="val 0"/>
            </a:avLst>
          </a:prstGeom>
          <a:noFill/>
          <a:ln w="38100">
            <a:solidFill>
              <a:srgbClr val="EFDCFF"/>
            </a:solidFill>
          </a:ln>
          <a:effectLst>
            <a:outerShdw blurRad="38100" dist="25400" algn="ctr" rotWithShape="0">
              <a:schemeClr val="accent1">
                <a:alpha val="45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300"/>
              </a:spcBef>
              <a:spcAft>
                <a:spcPts val="300"/>
              </a:spcAft>
            </a:pPr>
            <a:r>
              <a:rPr lang="en-AU" sz="1000">
                <a:solidFill>
                  <a:schemeClr val="tx2"/>
                </a:solidFill>
              </a:rPr>
              <a:t> </a:t>
            </a:r>
          </a:p>
        </xdr:txBody>
      </xdr:sp>
      <xdr:sp macro="" textlink="">
        <xdr:nvSpPr>
          <xdr:cNvPr id="90" name="OBack">
            <a:extLst>
              <a:ext uri="{FF2B5EF4-FFF2-40B4-BE49-F238E27FC236}">
                <a16:creationId xmlns:a16="http://schemas.microsoft.com/office/drawing/2014/main" id="{00000000-0008-0000-0400-00005A000000}"/>
              </a:ext>
            </a:extLst>
          </xdr:cNvPr>
          <xdr:cNvSpPr>
            <a:spLocks/>
          </xdr:cNvSpPr>
        </xdr:nvSpPr>
        <xdr:spPr>
          <a:xfrm rot="16200000">
            <a:off x="-70735" y="2840736"/>
            <a:ext cx="3096943" cy="727454"/>
          </a:xfrm>
          <a:prstGeom prst="round2SameRect">
            <a:avLst>
              <a:gd name="adj1" fmla="val 50000"/>
              <a:gd name="adj2" fmla="val 0"/>
            </a:avLst>
          </a:prstGeom>
          <a:solidFill>
            <a:schemeClr val="accent1"/>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horz" wrap="square" lIns="36000" tIns="0" rIns="36000" bIns="72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400"/>
              </a:spcBef>
              <a:spcAft>
                <a:spcPts val="400"/>
              </a:spcAft>
            </a:pPr>
            <a:r>
              <a:rPr lang="en-AU" sz="1600" b="1">
                <a:solidFill>
                  <a:schemeClr val="bg1"/>
                </a:solidFill>
              </a:rPr>
              <a:t>Transactions </a:t>
            </a:r>
          </a:p>
        </xdr:txBody>
      </xdr:sp>
    </xdr:grpSp>
    <xdr:clientData/>
  </xdr:twoCellAnchor>
  <xdr:twoCellAnchor>
    <xdr:from>
      <xdr:col>7</xdr:col>
      <xdr:colOff>208720</xdr:colOff>
      <xdr:row>10</xdr:row>
      <xdr:rowOff>145514</xdr:rowOff>
    </xdr:from>
    <xdr:to>
      <xdr:col>13</xdr:col>
      <xdr:colOff>266700</xdr:colOff>
      <xdr:row>11</xdr:row>
      <xdr:rowOff>152189</xdr:rowOff>
    </xdr:to>
    <xdr:grpSp>
      <xdr:nvGrpSpPr>
        <xdr:cNvPr id="12" name="guidance 1" descr="Relevant section(s) in Guidance materials: Paragraphs 143-147, Examples 32 &amp; 33&#10;">
          <a:extLst>
            <a:ext uri="{FF2B5EF4-FFF2-40B4-BE49-F238E27FC236}">
              <a16:creationId xmlns:a16="http://schemas.microsoft.com/office/drawing/2014/main" id="{00000000-0008-0000-0400-00000C000000}"/>
            </a:ext>
          </a:extLst>
        </xdr:cNvPr>
        <xdr:cNvGrpSpPr>
          <a:grpSpLocks noChangeAspect="1"/>
        </xdr:cNvGrpSpPr>
      </xdr:nvGrpSpPr>
      <xdr:grpSpPr>
        <a:xfrm>
          <a:off x="7628695" y="1133475"/>
          <a:ext cx="4458530" cy="0"/>
          <a:chOff x="1176131" y="4876521"/>
          <a:chExt cx="4115653" cy="245264"/>
        </a:xfrm>
      </xdr:grpSpPr>
      <xdr:sp macro="" textlink="">
        <xdr:nvSpPr>
          <xdr:cNvPr id="13" name="Rectangle: Diagonal Corners Snipped 129">
            <a:extLst>
              <a:ext uri="{FF2B5EF4-FFF2-40B4-BE49-F238E27FC236}">
                <a16:creationId xmlns:a16="http://schemas.microsoft.com/office/drawing/2014/main" id="{00000000-0008-0000-0400-00000D000000}"/>
              </a:ext>
            </a:extLst>
          </xdr:cNvPr>
          <xdr:cNvSpPr/>
        </xdr:nvSpPr>
        <xdr:spPr>
          <a:xfrm>
            <a:off x="1176131" y="4876521"/>
            <a:ext cx="4115653" cy="245264"/>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0" tIns="36000" rIns="36000" bIns="36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indent="252000" algn="r"/>
            <a:r>
              <a:rPr lang="en-AU" sz="950">
                <a:solidFill>
                  <a:schemeClr val="tx2"/>
                </a:solidFill>
              </a:rPr>
              <a:t>Relevant section(s) in Guidance materials: Paragraphs 143-147, Examples 32 &amp; 33</a:t>
            </a:r>
          </a:p>
        </xdr:txBody>
      </xdr:sp>
      <xdr:pic>
        <xdr:nvPicPr>
          <xdr:cNvPr id="14" name="Graphic 42" descr="Magnifying glass with solid fill">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247196" y="4882153"/>
            <a:ext cx="216005" cy="234000"/>
          </a:xfrm>
          <a:prstGeom prst="rect">
            <a:avLst/>
          </a:prstGeom>
        </xdr:spPr>
      </xdr:pic>
    </xdr:grpSp>
    <xdr:clientData/>
  </xdr:twoCellAnchor>
  <xdr:twoCellAnchor>
    <xdr:from>
      <xdr:col>2</xdr:col>
      <xdr:colOff>0</xdr:colOff>
      <xdr:row>2</xdr:row>
      <xdr:rowOff>0</xdr:rowOff>
    </xdr:from>
    <xdr:to>
      <xdr:col>13</xdr:col>
      <xdr:colOff>342900</xdr:colOff>
      <xdr:row>3</xdr:row>
      <xdr:rowOff>0</xdr:rowOff>
    </xdr:to>
    <xdr:sp macro="" textlink="">
      <xdr:nvSpPr>
        <xdr:cNvPr id="136" name="heading 1" descr="Scenario 1 - One agreement with multiple arrangements  |  One batch payment for multiple supplies under the same Purchase Order">
          <a:extLst>
            <a:ext uri="{FF2B5EF4-FFF2-40B4-BE49-F238E27FC236}">
              <a16:creationId xmlns:a16="http://schemas.microsoft.com/office/drawing/2014/main" id="{00000000-0008-0000-0400-000088000000}"/>
            </a:ext>
          </a:extLst>
        </xdr:cNvPr>
        <xdr:cNvSpPr/>
      </xdr:nvSpPr>
      <xdr:spPr>
        <a:xfrm>
          <a:off x="1118152" y="911087"/>
          <a:ext cx="10969488" cy="537683"/>
        </a:xfrm>
        <a:prstGeom prst="round2SameRect">
          <a:avLst>
            <a:gd name="adj1" fmla="val 50000"/>
            <a:gd name="adj2" fmla="val 0"/>
          </a:avLst>
        </a:prstGeom>
        <a:solidFill>
          <a:schemeClr val="accent4"/>
        </a:solidFill>
        <a:ln>
          <a:noFill/>
        </a:ln>
        <a:effectLst>
          <a:innerShdw blurRad="38100" dist="25400" dir="16200000">
            <a:schemeClr val="accent5">
              <a:lumMod val="90000"/>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0" rIns="36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Scenario 1 - One agreement with multiple arrangements</a:t>
          </a:r>
          <a:r>
            <a:rPr lang="en-AU" sz="1800" b="1" kern="1200" baseline="0">
              <a:solidFill>
                <a:schemeClr val="lt1"/>
              </a:solidFill>
              <a:effectLst/>
              <a:latin typeface="+mn-lt"/>
              <a:ea typeface="+mn-ea"/>
              <a:cs typeface="+mn-cs"/>
            </a:rPr>
            <a:t>   |   </a:t>
          </a:r>
          <a:r>
            <a:rPr lang="en-AU" sz="1400">
              <a:solidFill>
                <a:schemeClr val="bg1"/>
              </a:solidFill>
            </a:rPr>
            <a:t>One batch payment for multiple supplies under the same Purchase Order</a:t>
          </a:r>
        </a:p>
        <a:p>
          <a:pPr algn="ctr"/>
          <a:endParaRPr lang="en-AU" sz="1200" b="1">
            <a:solidFill>
              <a:schemeClr val="bg1"/>
            </a:solidFill>
          </a:endParaRPr>
        </a:p>
      </xdr:txBody>
    </xdr:sp>
    <xdr:clientData/>
  </xdr:twoCellAnchor>
  <xdr:twoCellAnchor>
    <xdr:from>
      <xdr:col>1</xdr:col>
      <xdr:colOff>462999</xdr:colOff>
      <xdr:row>15</xdr:row>
      <xdr:rowOff>2269</xdr:rowOff>
    </xdr:from>
    <xdr:to>
      <xdr:col>7</xdr:col>
      <xdr:colOff>99391</xdr:colOff>
      <xdr:row>27</xdr:row>
      <xdr:rowOff>118444</xdr:rowOff>
    </xdr:to>
    <xdr:grpSp>
      <xdr:nvGrpSpPr>
        <xdr:cNvPr id="137" name="transactions 2">
          <a:extLst>
            <a:ext uri="{FF2B5EF4-FFF2-40B4-BE49-F238E27FC236}">
              <a16:creationId xmlns:a16="http://schemas.microsoft.com/office/drawing/2014/main" id="{00000000-0008-0000-0400-000089000000}"/>
            </a:ext>
            <a:ext uri="{C183D7F6-B498-43B3-948B-1728B52AA6E4}">
              <adec:decorative xmlns:adec="http://schemas.microsoft.com/office/drawing/2017/decorative" val="1"/>
            </a:ext>
          </a:extLst>
        </xdr:cNvPr>
        <xdr:cNvGrpSpPr/>
      </xdr:nvGrpSpPr>
      <xdr:grpSpPr>
        <a:xfrm>
          <a:off x="1101174" y="1762125"/>
          <a:ext cx="6418192" cy="0"/>
          <a:chOff x="1114012" y="1661349"/>
          <a:chExt cx="6067169" cy="3076253"/>
        </a:xfrm>
      </xdr:grpSpPr>
      <xdr:sp macro="" textlink="">
        <xdr:nvSpPr>
          <xdr:cNvPr id="138" name="Rectangle 137">
            <a:extLst>
              <a:ext uri="{FF2B5EF4-FFF2-40B4-BE49-F238E27FC236}">
                <a16:creationId xmlns:a16="http://schemas.microsoft.com/office/drawing/2014/main" id="{00000000-0008-0000-0400-00008A000000}"/>
              </a:ext>
            </a:extLst>
          </xdr:cNvPr>
          <xdr:cNvSpPr/>
        </xdr:nvSpPr>
        <xdr:spPr>
          <a:xfrm>
            <a:off x="1250971" y="1663575"/>
            <a:ext cx="589793" cy="30670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9" name="O1details">
            <a:extLst>
              <a:ext uri="{FF2B5EF4-FFF2-40B4-BE49-F238E27FC236}">
                <a16:creationId xmlns:a16="http://schemas.microsoft.com/office/drawing/2014/main" id="{00000000-0008-0000-0400-00008B000000}"/>
              </a:ext>
            </a:extLst>
          </xdr:cNvPr>
          <xdr:cNvSpPr>
            <a:spLocks/>
          </xdr:cNvSpPr>
        </xdr:nvSpPr>
        <xdr:spPr>
          <a:xfrm rot="16200000" flipV="1">
            <a:off x="2939159" y="472757"/>
            <a:ext cx="3030607" cy="5453437"/>
          </a:xfrm>
          <a:prstGeom prst="round2SameRect">
            <a:avLst>
              <a:gd name="adj1" fmla="val 7866"/>
              <a:gd name="adj2" fmla="val 0"/>
            </a:avLst>
          </a:prstGeom>
          <a:noFill/>
          <a:ln w="38100">
            <a:solidFill>
              <a:srgbClr val="EFDCFF"/>
            </a:solidFill>
          </a:ln>
          <a:effectLst>
            <a:outerShdw blurRad="38100" dist="25400" algn="ctr" rotWithShape="0">
              <a:schemeClr val="accent1">
                <a:alpha val="45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300"/>
              </a:spcBef>
              <a:spcAft>
                <a:spcPts val="300"/>
              </a:spcAft>
            </a:pPr>
            <a:r>
              <a:rPr lang="en-AU" sz="1000">
                <a:solidFill>
                  <a:schemeClr val="tx2"/>
                </a:solidFill>
              </a:rPr>
              <a:t> </a:t>
            </a:r>
          </a:p>
        </xdr:txBody>
      </xdr:sp>
      <xdr:sp macro="" textlink="">
        <xdr:nvSpPr>
          <xdr:cNvPr id="140" name="OBack">
            <a:extLst>
              <a:ext uri="{FF2B5EF4-FFF2-40B4-BE49-F238E27FC236}">
                <a16:creationId xmlns:a16="http://schemas.microsoft.com/office/drawing/2014/main" id="{00000000-0008-0000-0400-00008C000000}"/>
              </a:ext>
            </a:extLst>
          </xdr:cNvPr>
          <xdr:cNvSpPr>
            <a:spLocks/>
          </xdr:cNvSpPr>
        </xdr:nvSpPr>
        <xdr:spPr>
          <a:xfrm rot="16200000">
            <a:off x="-77178" y="2852539"/>
            <a:ext cx="3076253" cy="693874"/>
          </a:xfrm>
          <a:prstGeom prst="round2SameRect">
            <a:avLst>
              <a:gd name="adj1" fmla="val 50000"/>
              <a:gd name="adj2" fmla="val 0"/>
            </a:avLst>
          </a:prstGeom>
          <a:solidFill>
            <a:schemeClr val="accent1"/>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horz" wrap="square" lIns="36000" tIns="0" rIns="36000" bIns="72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400"/>
              </a:spcBef>
              <a:spcAft>
                <a:spcPts val="400"/>
              </a:spcAft>
            </a:pPr>
            <a:r>
              <a:rPr lang="en-AU" sz="1600" b="1">
                <a:solidFill>
                  <a:schemeClr val="bg1"/>
                </a:solidFill>
              </a:rPr>
              <a:t>Transactions </a:t>
            </a:r>
          </a:p>
        </xdr:txBody>
      </xdr:sp>
    </xdr:grpSp>
    <xdr:clientData/>
  </xdr:twoCellAnchor>
  <xdr:twoCellAnchor>
    <xdr:from>
      <xdr:col>8</xdr:col>
      <xdr:colOff>1657</xdr:colOff>
      <xdr:row>26</xdr:row>
      <xdr:rowOff>46699</xdr:rowOff>
    </xdr:from>
    <xdr:to>
      <xdr:col>13</xdr:col>
      <xdr:colOff>266700</xdr:colOff>
      <xdr:row>27</xdr:row>
      <xdr:rowOff>51768</xdr:rowOff>
    </xdr:to>
    <xdr:grpSp>
      <xdr:nvGrpSpPr>
        <xdr:cNvPr id="33" name="guidance 2" descr="Relevant section(s) in Guidance materials: Paragraph 113, Examples 23 &amp; 24&#10;">
          <a:extLst>
            <a:ext uri="{FF2B5EF4-FFF2-40B4-BE49-F238E27FC236}">
              <a16:creationId xmlns:a16="http://schemas.microsoft.com/office/drawing/2014/main" id="{00000000-0008-0000-0400-000021000000}"/>
            </a:ext>
          </a:extLst>
        </xdr:cNvPr>
        <xdr:cNvGrpSpPr/>
      </xdr:nvGrpSpPr>
      <xdr:grpSpPr>
        <a:xfrm>
          <a:off x="7935982" y="1762125"/>
          <a:ext cx="4151243" cy="0"/>
          <a:chOff x="1176131" y="4876521"/>
          <a:chExt cx="3832604" cy="245264"/>
        </a:xfrm>
      </xdr:grpSpPr>
      <xdr:sp macro="" textlink="">
        <xdr:nvSpPr>
          <xdr:cNvPr id="34" name="Rectangle: Diagonal Corners Snipped 147">
            <a:extLst>
              <a:ext uri="{FF2B5EF4-FFF2-40B4-BE49-F238E27FC236}">
                <a16:creationId xmlns:a16="http://schemas.microsoft.com/office/drawing/2014/main" id="{00000000-0008-0000-0400-000022000000}"/>
              </a:ext>
            </a:extLst>
          </xdr:cNvPr>
          <xdr:cNvSpPr/>
        </xdr:nvSpPr>
        <xdr:spPr>
          <a:xfrm>
            <a:off x="1176131" y="4876521"/>
            <a:ext cx="3832604" cy="245264"/>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0" tIns="36000" rIns="36000" bIns="36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indent="252000" algn="r"/>
            <a:r>
              <a:rPr lang="en-AU" sz="950">
                <a:solidFill>
                  <a:schemeClr val="tx2"/>
                </a:solidFill>
              </a:rPr>
              <a:t>Relevant section(s) in Guidance materials: Paragraph 113, Examples 23 &amp; 24</a:t>
            </a:r>
          </a:p>
        </xdr:txBody>
      </xdr:sp>
      <xdr:pic>
        <xdr:nvPicPr>
          <xdr:cNvPr id="35" name="Graphic 42" descr="Magnifying glass with solid fill">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247196" y="4882153"/>
            <a:ext cx="216039" cy="234000"/>
          </a:xfrm>
          <a:prstGeom prst="rect">
            <a:avLst/>
          </a:prstGeom>
        </xdr:spPr>
      </xdr:pic>
    </xdr:grpSp>
    <xdr:clientData/>
  </xdr:twoCellAnchor>
  <xdr:twoCellAnchor>
    <xdr:from>
      <xdr:col>2</xdr:col>
      <xdr:colOff>0</xdr:colOff>
      <xdr:row>13</xdr:row>
      <xdr:rowOff>0</xdr:rowOff>
    </xdr:from>
    <xdr:to>
      <xdr:col>13</xdr:col>
      <xdr:colOff>425100</xdr:colOff>
      <xdr:row>14</xdr:row>
      <xdr:rowOff>0</xdr:rowOff>
    </xdr:to>
    <xdr:sp macro="" textlink="">
      <xdr:nvSpPr>
        <xdr:cNvPr id="151" name="heading 1" descr="Scenario 2 - One agreement with multiple arrangements  |  Milestone payment schedule under same contract">
          <a:extLst>
            <a:ext uri="{FF2B5EF4-FFF2-40B4-BE49-F238E27FC236}">
              <a16:creationId xmlns:a16="http://schemas.microsoft.com/office/drawing/2014/main" id="{00000000-0008-0000-0400-000097000000}"/>
            </a:ext>
          </a:extLst>
        </xdr:cNvPr>
        <xdr:cNvSpPr/>
      </xdr:nvSpPr>
      <xdr:spPr>
        <a:xfrm>
          <a:off x="1114425" y="1543050"/>
          <a:ext cx="11131200" cy="419100"/>
        </a:xfrm>
        <a:prstGeom prst="round2SameRect">
          <a:avLst>
            <a:gd name="adj1" fmla="val 50000"/>
            <a:gd name="adj2" fmla="val 0"/>
          </a:avLst>
        </a:prstGeom>
        <a:solidFill>
          <a:schemeClr val="accent4"/>
        </a:solidFill>
        <a:ln>
          <a:noFill/>
        </a:ln>
        <a:effectLst>
          <a:innerShdw blurRad="38100" dist="25400" dir="16200000">
            <a:schemeClr val="accent5">
              <a:lumMod val="90000"/>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0" rIns="36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Scenario 2 - One agreement with multiple arrangements</a:t>
          </a:r>
          <a:r>
            <a:rPr lang="en-AU" sz="1800" b="1" kern="1200" baseline="0">
              <a:solidFill>
                <a:schemeClr val="lt1"/>
              </a:solidFill>
              <a:effectLst/>
              <a:latin typeface="+mn-lt"/>
              <a:ea typeface="+mn-ea"/>
              <a:cs typeface="+mn-cs"/>
            </a:rPr>
            <a:t>   |   </a:t>
          </a:r>
          <a:r>
            <a:rPr lang="en-AU" sz="1400" u="none" kern="1200">
              <a:solidFill>
                <a:schemeClr val="lt1"/>
              </a:solidFill>
              <a:effectLst/>
              <a:latin typeface="+mn-lt"/>
              <a:ea typeface="+mn-ea"/>
              <a:cs typeface="+mn-cs"/>
            </a:rPr>
            <a:t>Milestone payment schedule under same contract</a:t>
          </a:r>
          <a:endParaRPr lang="en-AU" sz="1400" u="none">
            <a:solidFill>
              <a:schemeClr val="bg1"/>
            </a:solidFill>
          </a:endParaRPr>
        </a:p>
        <a:p>
          <a:pPr algn="ctr"/>
          <a:endParaRPr lang="en-AU" sz="1200" b="1">
            <a:solidFill>
              <a:schemeClr val="bg1"/>
            </a:solidFill>
          </a:endParaRPr>
        </a:p>
      </xdr:txBody>
    </xdr:sp>
    <xdr:clientData/>
  </xdr:twoCellAnchor>
  <xdr:twoCellAnchor>
    <xdr:from>
      <xdr:col>2</xdr:col>
      <xdr:colOff>0</xdr:colOff>
      <xdr:row>30</xdr:row>
      <xdr:rowOff>44049</xdr:rowOff>
    </xdr:from>
    <xdr:to>
      <xdr:col>7</xdr:col>
      <xdr:colOff>33961</xdr:colOff>
      <xdr:row>34</xdr:row>
      <xdr:rowOff>415374</xdr:rowOff>
    </xdr:to>
    <xdr:grpSp>
      <xdr:nvGrpSpPr>
        <xdr:cNvPr id="152" name="transactions 3">
          <a:extLst>
            <a:ext uri="{FF2B5EF4-FFF2-40B4-BE49-F238E27FC236}">
              <a16:creationId xmlns:a16="http://schemas.microsoft.com/office/drawing/2014/main" id="{00000000-0008-0000-0400-000098000000}"/>
            </a:ext>
            <a:ext uri="{C183D7F6-B498-43B3-948B-1728B52AA6E4}">
              <adec:decorative xmlns:adec="http://schemas.microsoft.com/office/drawing/2017/decorative" val="1"/>
            </a:ext>
          </a:extLst>
        </xdr:cNvPr>
        <xdr:cNvGrpSpPr/>
      </xdr:nvGrpSpPr>
      <xdr:grpSpPr>
        <a:xfrm>
          <a:off x="1114425" y="2390775"/>
          <a:ext cx="6339511" cy="0"/>
          <a:chOff x="1114010" y="1645542"/>
          <a:chExt cx="6067173" cy="3092060"/>
        </a:xfrm>
      </xdr:grpSpPr>
      <xdr:sp macro="" textlink="">
        <xdr:nvSpPr>
          <xdr:cNvPr id="153" name="Rectangle 152">
            <a:extLst>
              <a:ext uri="{FF2B5EF4-FFF2-40B4-BE49-F238E27FC236}">
                <a16:creationId xmlns:a16="http://schemas.microsoft.com/office/drawing/2014/main" id="{00000000-0008-0000-0400-000099000000}"/>
              </a:ext>
            </a:extLst>
          </xdr:cNvPr>
          <xdr:cNvSpPr/>
        </xdr:nvSpPr>
        <xdr:spPr>
          <a:xfrm>
            <a:off x="1250971" y="1663575"/>
            <a:ext cx="589793" cy="30670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54" name="O1details">
            <a:extLst>
              <a:ext uri="{FF2B5EF4-FFF2-40B4-BE49-F238E27FC236}">
                <a16:creationId xmlns:a16="http://schemas.microsoft.com/office/drawing/2014/main" id="{00000000-0008-0000-0400-00009A000000}"/>
              </a:ext>
            </a:extLst>
          </xdr:cNvPr>
          <xdr:cNvSpPr>
            <a:spLocks/>
          </xdr:cNvSpPr>
        </xdr:nvSpPr>
        <xdr:spPr>
          <a:xfrm rot="16200000" flipV="1">
            <a:off x="2969018" y="464854"/>
            <a:ext cx="2970893" cy="5453437"/>
          </a:xfrm>
          <a:prstGeom prst="round2SameRect">
            <a:avLst>
              <a:gd name="adj1" fmla="val 22676"/>
              <a:gd name="adj2" fmla="val 0"/>
            </a:avLst>
          </a:prstGeom>
          <a:noFill/>
          <a:ln w="38100">
            <a:solidFill>
              <a:srgbClr val="EFDCFF"/>
            </a:solidFill>
          </a:ln>
          <a:effectLst>
            <a:outerShdw blurRad="38100" dist="25400" algn="ctr" rotWithShape="0">
              <a:schemeClr val="accent1">
                <a:alpha val="45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300"/>
              </a:spcBef>
              <a:spcAft>
                <a:spcPts val="300"/>
              </a:spcAft>
            </a:pPr>
            <a:r>
              <a:rPr lang="en-AU" sz="1000">
                <a:solidFill>
                  <a:schemeClr val="tx2"/>
                </a:solidFill>
              </a:rPr>
              <a:t> </a:t>
            </a:r>
          </a:p>
        </xdr:txBody>
      </xdr:sp>
      <xdr:sp macro="" textlink="">
        <xdr:nvSpPr>
          <xdr:cNvPr id="155" name="OBack">
            <a:extLst>
              <a:ext uri="{FF2B5EF4-FFF2-40B4-BE49-F238E27FC236}">
                <a16:creationId xmlns:a16="http://schemas.microsoft.com/office/drawing/2014/main" id="{00000000-0008-0000-0400-00009B000000}"/>
              </a:ext>
            </a:extLst>
          </xdr:cNvPr>
          <xdr:cNvSpPr>
            <a:spLocks/>
          </xdr:cNvSpPr>
        </xdr:nvSpPr>
        <xdr:spPr>
          <a:xfrm rot="16200000">
            <a:off x="-85083" y="2844635"/>
            <a:ext cx="3092060" cy="693874"/>
          </a:xfrm>
          <a:prstGeom prst="round2SameRect">
            <a:avLst>
              <a:gd name="adj1" fmla="val 50000"/>
              <a:gd name="adj2" fmla="val 0"/>
            </a:avLst>
          </a:prstGeom>
          <a:solidFill>
            <a:schemeClr val="accent1"/>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horz" wrap="square" lIns="36000" tIns="0" rIns="36000" bIns="72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400"/>
              </a:spcBef>
              <a:spcAft>
                <a:spcPts val="400"/>
              </a:spcAft>
            </a:pPr>
            <a:r>
              <a:rPr lang="en-AU" sz="1600" b="1">
                <a:solidFill>
                  <a:schemeClr val="bg1"/>
                </a:solidFill>
              </a:rPr>
              <a:t>Transactions </a:t>
            </a:r>
          </a:p>
        </xdr:txBody>
      </xdr:sp>
    </xdr:grpSp>
    <xdr:clientData/>
  </xdr:twoCellAnchor>
  <xdr:twoCellAnchor>
    <xdr:from>
      <xdr:col>7</xdr:col>
      <xdr:colOff>406675</xdr:colOff>
      <xdr:row>30</xdr:row>
      <xdr:rowOff>56331</xdr:rowOff>
    </xdr:from>
    <xdr:to>
      <xdr:col>13</xdr:col>
      <xdr:colOff>481221</xdr:colOff>
      <xdr:row>34</xdr:row>
      <xdr:rowOff>8812</xdr:rowOff>
    </xdr:to>
    <xdr:grpSp>
      <xdr:nvGrpSpPr>
        <xdr:cNvPr id="156" name="dataset 3" descr="WHAT IS REFLECTED IN THE DATASETS?:&#10;While the purchase transaction itself was a trade credit arrangement (based on the relevant terms), there was ultimately no payment that is reportable. Accordingly, no information relating to that $10,000 invoice is included in the datasets.&#10;">
          <a:extLst>
            <a:ext uri="{FF2B5EF4-FFF2-40B4-BE49-F238E27FC236}">
              <a16:creationId xmlns:a16="http://schemas.microsoft.com/office/drawing/2014/main" id="{00000000-0008-0000-0400-00009C000000}"/>
            </a:ext>
          </a:extLst>
        </xdr:cNvPr>
        <xdr:cNvGrpSpPr/>
      </xdr:nvGrpSpPr>
      <xdr:grpSpPr>
        <a:xfrm>
          <a:off x="7826650" y="2390775"/>
          <a:ext cx="4475096" cy="0"/>
          <a:chOff x="848897" y="2619863"/>
          <a:chExt cx="5292000" cy="1130652"/>
        </a:xfrm>
      </xdr:grpSpPr>
      <xdr:sp macro="" textlink="">
        <xdr:nvSpPr>
          <xdr:cNvPr id="159" name="OBack">
            <a:extLst>
              <a:ext uri="{FF2B5EF4-FFF2-40B4-BE49-F238E27FC236}">
                <a16:creationId xmlns:a16="http://schemas.microsoft.com/office/drawing/2014/main" id="{00000000-0008-0000-0400-00009F000000}"/>
              </a:ext>
            </a:extLst>
          </xdr:cNvPr>
          <xdr:cNvSpPr/>
        </xdr:nvSpPr>
        <xdr:spPr>
          <a:xfrm>
            <a:off x="848897" y="2619863"/>
            <a:ext cx="5292000" cy="720465"/>
          </a:xfrm>
          <a:prstGeom prst="round2SameRect">
            <a:avLst>
              <a:gd name="adj1" fmla="val 88138"/>
              <a:gd name="adj2" fmla="val 0"/>
            </a:avLst>
          </a:prstGeom>
          <a:solidFill>
            <a:schemeClr val="accent1"/>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18000" rIns="72000" bIns="72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400" b="1">
                <a:solidFill>
                  <a:schemeClr val="bg1"/>
                </a:solidFill>
              </a:rPr>
              <a:t>What is reflected in the datasets?</a:t>
            </a:r>
          </a:p>
        </xdr:txBody>
      </xdr:sp>
      <xdr:sp macro="" textlink="">
        <xdr:nvSpPr>
          <xdr:cNvPr id="160" name="O1details">
            <a:extLst>
              <a:ext uri="{FF2B5EF4-FFF2-40B4-BE49-F238E27FC236}">
                <a16:creationId xmlns:a16="http://schemas.microsoft.com/office/drawing/2014/main" id="{00000000-0008-0000-0400-0000A0000000}"/>
              </a:ext>
            </a:extLst>
          </xdr:cNvPr>
          <xdr:cNvSpPr>
            <a:spLocks/>
          </xdr:cNvSpPr>
        </xdr:nvSpPr>
        <xdr:spPr>
          <a:xfrm>
            <a:off x="848897" y="3001737"/>
            <a:ext cx="5292000" cy="748778"/>
          </a:xfrm>
          <a:prstGeom prst="round2SameRect">
            <a:avLst>
              <a:gd name="adj1" fmla="val 0"/>
              <a:gd name="adj2" fmla="val 46506"/>
            </a:avLst>
          </a:prstGeom>
          <a:solidFill>
            <a:schemeClr val="bg2"/>
          </a:solidFill>
          <a:ln>
            <a:noFill/>
          </a:ln>
          <a:effectLst>
            <a:innerShdw blurRad="38100" dist="25400" dir="5400000">
              <a:schemeClr val="accent1">
                <a:alpha val="36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180000" tIns="72000" rIns="180000" bIns="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950" kern="1200">
                <a:solidFill>
                  <a:schemeClr val="tx2"/>
                </a:solidFill>
                <a:effectLst/>
                <a:latin typeface="+mn-lt"/>
                <a:ea typeface="+mn-ea"/>
                <a:cs typeface="+mn-cs"/>
              </a:rPr>
              <a:t>While the purchase transaction itself was a trade credit arrangement (based on the relevant terms), there was ultimately no payment that is reportable. Accordingly, no information relating to that $10,000 invoice is</a:t>
            </a:r>
            <a:r>
              <a:rPr lang="en-AU" sz="950" kern="1200" baseline="0">
                <a:solidFill>
                  <a:schemeClr val="tx2"/>
                </a:solidFill>
                <a:effectLst/>
                <a:latin typeface="+mn-lt"/>
                <a:ea typeface="+mn-ea"/>
                <a:cs typeface="+mn-cs"/>
              </a:rPr>
              <a:t> </a:t>
            </a:r>
            <a:r>
              <a:rPr lang="en-AU" sz="950" kern="1200">
                <a:solidFill>
                  <a:schemeClr val="tx2"/>
                </a:solidFill>
                <a:effectLst/>
                <a:latin typeface="+mn-lt"/>
                <a:ea typeface="+mn-ea"/>
                <a:cs typeface="+mn-cs"/>
              </a:rPr>
              <a:t>included in the datasets.</a:t>
            </a:r>
          </a:p>
        </xdr:txBody>
      </xdr:sp>
    </xdr:grpSp>
    <xdr:clientData/>
  </xdr:twoCellAnchor>
  <xdr:twoCellAnchor>
    <xdr:from>
      <xdr:col>8</xdr:col>
      <xdr:colOff>266704</xdr:colOff>
      <xdr:row>34</xdr:row>
      <xdr:rowOff>119165</xdr:rowOff>
    </xdr:from>
    <xdr:to>
      <xdr:col>13</xdr:col>
      <xdr:colOff>266700</xdr:colOff>
      <xdr:row>34</xdr:row>
      <xdr:rowOff>364430</xdr:rowOff>
    </xdr:to>
    <xdr:grpSp>
      <xdr:nvGrpSpPr>
        <xdr:cNvPr id="39" name="guidance 3" descr="Relevant section(s) in Guidance materials: Paragraph 114, Example 25&#10;">
          <a:extLst>
            <a:ext uri="{FF2B5EF4-FFF2-40B4-BE49-F238E27FC236}">
              <a16:creationId xmlns:a16="http://schemas.microsoft.com/office/drawing/2014/main" id="{00000000-0008-0000-0400-000027000000}"/>
            </a:ext>
          </a:extLst>
        </xdr:cNvPr>
        <xdr:cNvGrpSpPr/>
      </xdr:nvGrpSpPr>
      <xdr:grpSpPr>
        <a:xfrm>
          <a:off x="8201029" y="2390775"/>
          <a:ext cx="3886196" cy="0"/>
          <a:chOff x="1176131" y="4876521"/>
          <a:chExt cx="3587805" cy="245264"/>
        </a:xfrm>
      </xdr:grpSpPr>
      <xdr:sp macro="" textlink="">
        <xdr:nvSpPr>
          <xdr:cNvPr id="40" name="Rectangle: Diagonal Corners Snipped 161">
            <a:extLst>
              <a:ext uri="{FF2B5EF4-FFF2-40B4-BE49-F238E27FC236}">
                <a16:creationId xmlns:a16="http://schemas.microsoft.com/office/drawing/2014/main" id="{00000000-0008-0000-0400-000028000000}"/>
              </a:ext>
            </a:extLst>
          </xdr:cNvPr>
          <xdr:cNvSpPr/>
        </xdr:nvSpPr>
        <xdr:spPr>
          <a:xfrm>
            <a:off x="1176131" y="4876521"/>
            <a:ext cx="3587805" cy="245264"/>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0" tIns="36000" rIns="36000" bIns="36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indent="252000" algn="r"/>
            <a:r>
              <a:rPr lang="en-AU" sz="950">
                <a:solidFill>
                  <a:schemeClr val="tx2"/>
                </a:solidFill>
              </a:rPr>
              <a:t>Relevant section(s) in Guidance materials: Paragraph 114, Example 25</a:t>
            </a:r>
          </a:p>
        </xdr:txBody>
      </xdr:sp>
      <xdr:pic>
        <xdr:nvPicPr>
          <xdr:cNvPr id="41" name="Graphic 42" descr="Magnifying glass with solid fill">
            <a:extLst>
              <a:ext uri="{FF2B5EF4-FFF2-40B4-BE49-F238E27FC236}">
                <a16:creationId xmlns:a16="http://schemas.microsoft.com/office/drawing/2014/main" id="{00000000-0008-0000-0400-000029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247196" y="4882153"/>
            <a:ext cx="216033" cy="234000"/>
          </a:xfrm>
          <a:prstGeom prst="rect">
            <a:avLst/>
          </a:prstGeom>
        </xdr:spPr>
      </xdr:pic>
    </xdr:grpSp>
    <xdr:clientData/>
  </xdr:twoCellAnchor>
  <xdr:twoCellAnchor>
    <xdr:from>
      <xdr:col>2</xdr:col>
      <xdr:colOff>17395</xdr:colOff>
      <xdr:row>29</xdr:row>
      <xdr:rowOff>0</xdr:rowOff>
    </xdr:from>
    <xdr:to>
      <xdr:col>13</xdr:col>
      <xdr:colOff>442495</xdr:colOff>
      <xdr:row>30</xdr:row>
      <xdr:rowOff>0</xdr:rowOff>
    </xdr:to>
    <xdr:sp macro="" textlink="">
      <xdr:nvSpPr>
        <xdr:cNvPr id="164" name="heading 3" descr="Scenario 3 - Credit Notes  |  Invoice fully covered&#10;&#10;">
          <a:extLst>
            <a:ext uri="{FF2B5EF4-FFF2-40B4-BE49-F238E27FC236}">
              <a16:creationId xmlns:a16="http://schemas.microsoft.com/office/drawing/2014/main" id="{00000000-0008-0000-0400-0000A4000000}"/>
            </a:ext>
          </a:extLst>
        </xdr:cNvPr>
        <xdr:cNvSpPr/>
      </xdr:nvSpPr>
      <xdr:spPr>
        <a:xfrm>
          <a:off x="1131820" y="9686925"/>
          <a:ext cx="11131200" cy="419100"/>
        </a:xfrm>
        <a:prstGeom prst="round2SameRect">
          <a:avLst>
            <a:gd name="adj1" fmla="val 50000"/>
            <a:gd name="adj2" fmla="val 0"/>
          </a:avLst>
        </a:prstGeom>
        <a:solidFill>
          <a:schemeClr val="accent4"/>
        </a:solidFill>
        <a:ln>
          <a:noFill/>
        </a:ln>
        <a:effectLst>
          <a:innerShdw blurRad="38100" dist="25400" dir="16200000">
            <a:schemeClr val="accent5">
              <a:lumMod val="90000"/>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0" rIns="36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Scenario 3 - Credit</a:t>
          </a:r>
          <a:r>
            <a:rPr lang="en-AU" sz="1600" b="1" baseline="0">
              <a:solidFill>
                <a:schemeClr val="bg1"/>
              </a:solidFill>
            </a:rPr>
            <a:t> Notes </a:t>
          </a:r>
          <a:r>
            <a:rPr lang="en-AU" sz="1800" b="1" kern="1200" baseline="0">
              <a:solidFill>
                <a:schemeClr val="lt1"/>
              </a:solidFill>
              <a:effectLst/>
              <a:latin typeface="+mn-lt"/>
              <a:ea typeface="+mn-ea"/>
              <a:cs typeface="+mn-cs"/>
            </a:rPr>
            <a:t>  |   </a:t>
          </a:r>
          <a:r>
            <a:rPr lang="en-AU" sz="1400" u="none" kern="1200">
              <a:solidFill>
                <a:schemeClr val="lt1"/>
              </a:solidFill>
              <a:effectLst/>
              <a:latin typeface="+mn-lt"/>
              <a:ea typeface="+mn-ea"/>
              <a:cs typeface="+mn-cs"/>
            </a:rPr>
            <a:t>Invoice fully</a:t>
          </a:r>
          <a:r>
            <a:rPr lang="en-AU" sz="1400" u="none" kern="1200" baseline="0">
              <a:solidFill>
                <a:schemeClr val="lt1"/>
              </a:solidFill>
              <a:effectLst/>
              <a:latin typeface="+mn-lt"/>
              <a:ea typeface="+mn-ea"/>
              <a:cs typeface="+mn-cs"/>
            </a:rPr>
            <a:t> covered</a:t>
          </a:r>
          <a:endParaRPr lang="en-AU" sz="1400" u="none">
            <a:solidFill>
              <a:schemeClr val="bg1"/>
            </a:solidFill>
          </a:endParaRPr>
        </a:p>
        <a:p>
          <a:pPr algn="ctr"/>
          <a:endParaRPr lang="en-AU" sz="1200" b="1">
            <a:solidFill>
              <a:schemeClr val="bg1"/>
            </a:solidFill>
          </a:endParaRPr>
        </a:p>
      </xdr:txBody>
    </xdr:sp>
    <xdr:clientData/>
  </xdr:twoCellAnchor>
  <xdr:twoCellAnchor>
    <xdr:from>
      <xdr:col>2</xdr:col>
      <xdr:colOff>0</xdr:colOff>
      <xdr:row>37</xdr:row>
      <xdr:rowOff>43300</xdr:rowOff>
    </xdr:from>
    <xdr:to>
      <xdr:col>7</xdr:col>
      <xdr:colOff>116786</xdr:colOff>
      <xdr:row>43</xdr:row>
      <xdr:rowOff>91110</xdr:rowOff>
    </xdr:to>
    <xdr:grpSp>
      <xdr:nvGrpSpPr>
        <xdr:cNvPr id="198" name="transactions 4">
          <a:extLst>
            <a:ext uri="{FF2B5EF4-FFF2-40B4-BE49-F238E27FC236}">
              <a16:creationId xmlns:a16="http://schemas.microsoft.com/office/drawing/2014/main" id="{00000000-0008-0000-0400-0000C6000000}"/>
            </a:ext>
            <a:ext uri="{C183D7F6-B498-43B3-948B-1728B52AA6E4}">
              <adec:decorative xmlns:adec="http://schemas.microsoft.com/office/drawing/2017/decorative" val="1"/>
            </a:ext>
          </a:extLst>
        </xdr:cNvPr>
        <xdr:cNvGrpSpPr/>
      </xdr:nvGrpSpPr>
      <xdr:grpSpPr>
        <a:xfrm>
          <a:off x="1114425" y="3000375"/>
          <a:ext cx="6422336" cy="0"/>
          <a:chOff x="1114010" y="1663575"/>
          <a:chExt cx="6067172" cy="3074027"/>
        </a:xfrm>
      </xdr:grpSpPr>
      <xdr:sp macro="" textlink="">
        <xdr:nvSpPr>
          <xdr:cNvPr id="199" name="Rectangle 198">
            <a:extLst>
              <a:ext uri="{FF2B5EF4-FFF2-40B4-BE49-F238E27FC236}">
                <a16:creationId xmlns:a16="http://schemas.microsoft.com/office/drawing/2014/main" id="{00000000-0008-0000-0400-0000C7000000}"/>
              </a:ext>
            </a:extLst>
          </xdr:cNvPr>
          <xdr:cNvSpPr/>
        </xdr:nvSpPr>
        <xdr:spPr>
          <a:xfrm>
            <a:off x="1250971" y="1663575"/>
            <a:ext cx="589793" cy="30670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00" name="O1details">
            <a:extLst>
              <a:ext uri="{FF2B5EF4-FFF2-40B4-BE49-F238E27FC236}">
                <a16:creationId xmlns:a16="http://schemas.microsoft.com/office/drawing/2014/main" id="{00000000-0008-0000-0400-0000C8000000}"/>
              </a:ext>
            </a:extLst>
          </xdr:cNvPr>
          <xdr:cNvSpPr>
            <a:spLocks/>
          </xdr:cNvSpPr>
        </xdr:nvSpPr>
        <xdr:spPr>
          <a:xfrm rot="16200000" flipV="1">
            <a:off x="2969018" y="479479"/>
            <a:ext cx="2970892" cy="5453437"/>
          </a:xfrm>
          <a:prstGeom prst="round2SameRect">
            <a:avLst>
              <a:gd name="adj1" fmla="val 19425"/>
              <a:gd name="adj2" fmla="val 0"/>
            </a:avLst>
          </a:prstGeom>
          <a:noFill/>
          <a:ln w="38100">
            <a:solidFill>
              <a:srgbClr val="EFDCFF"/>
            </a:solidFill>
          </a:ln>
          <a:effectLst>
            <a:outerShdw blurRad="38100" dist="25400" algn="ctr" rotWithShape="0">
              <a:schemeClr val="accent1">
                <a:alpha val="45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300"/>
              </a:spcBef>
              <a:spcAft>
                <a:spcPts val="300"/>
              </a:spcAft>
            </a:pPr>
            <a:r>
              <a:rPr lang="en-AU" sz="1000">
                <a:solidFill>
                  <a:schemeClr val="tx2"/>
                </a:solidFill>
              </a:rPr>
              <a:t> </a:t>
            </a:r>
          </a:p>
        </xdr:txBody>
      </xdr:sp>
      <xdr:sp macro="" textlink="">
        <xdr:nvSpPr>
          <xdr:cNvPr id="201" name="OBack">
            <a:extLst>
              <a:ext uri="{FF2B5EF4-FFF2-40B4-BE49-F238E27FC236}">
                <a16:creationId xmlns:a16="http://schemas.microsoft.com/office/drawing/2014/main" id="{00000000-0008-0000-0400-0000C9000000}"/>
              </a:ext>
            </a:extLst>
          </xdr:cNvPr>
          <xdr:cNvSpPr>
            <a:spLocks/>
          </xdr:cNvSpPr>
        </xdr:nvSpPr>
        <xdr:spPr>
          <a:xfrm rot="16200000">
            <a:off x="-72193" y="2857525"/>
            <a:ext cx="3066280" cy="693874"/>
          </a:xfrm>
          <a:prstGeom prst="round2SameRect">
            <a:avLst>
              <a:gd name="adj1" fmla="val 50000"/>
              <a:gd name="adj2" fmla="val 0"/>
            </a:avLst>
          </a:prstGeom>
          <a:solidFill>
            <a:schemeClr val="accent1"/>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horz" wrap="square" lIns="36000" tIns="0" rIns="36000" bIns="72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400"/>
              </a:spcBef>
              <a:spcAft>
                <a:spcPts val="400"/>
              </a:spcAft>
            </a:pPr>
            <a:r>
              <a:rPr lang="en-AU" sz="1600" b="1">
                <a:solidFill>
                  <a:schemeClr val="bg1"/>
                </a:solidFill>
              </a:rPr>
              <a:t>Transactions </a:t>
            </a:r>
          </a:p>
        </xdr:txBody>
      </xdr:sp>
    </xdr:grpSp>
    <xdr:clientData/>
  </xdr:twoCellAnchor>
  <xdr:twoCellAnchor>
    <xdr:from>
      <xdr:col>7</xdr:col>
      <xdr:colOff>349525</xdr:colOff>
      <xdr:row>37</xdr:row>
      <xdr:rowOff>56331</xdr:rowOff>
    </xdr:from>
    <xdr:to>
      <xdr:col>13</xdr:col>
      <xdr:colOff>424072</xdr:colOff>
      <xdr:row>41</xdr:row>
      <xdr:rowOff>8812</xdr:rowOff>
    </xdr:to>
    <xdr:grpSp>
      <xdr:nvGrpSpPr>
        <xdr:cNvPr id="202" name="dataset 4" descr="WHAT IS REFLECTED IN THE DATASETS?:&#10;While the purchase transaction was a trade credit arrangement to the value of $20,000, the actual payment amount that is reportable is $15,000, and that is the amount that is recorded in the datasets.&#10;">
          <a:extLst>
            <a:ext uri="{FF2B5EF4-FFF2-40B4-BE49-F238E27FC236}">
              <a16:creationId xmlns:a16="http://schemas.microsoft.com/office/drawing/2014/main" id="{00000000-0008-0000-0400-0000CA000000}"/>
            </a:ext>
          </a:extLst>
        </xdr:cNvPr>
        <xdr:cNvGrpSpPr/>
      </xdr:nvGrpSpPr>
      <xdr:grpSpPr>
        <a:xfrm>
          <a:off x="7769500" y="3000375"/>
          <a:ext cx="4475097" cy="0"/>
          <a:chOff x="848897" y="2619863"/>
          <a:chExt cx="5292000" cy="1130652"/>
        </a:xfrm>
      </xdr:grpSpPr>
      <xdr:sp macro="" textlink="">
        <xdr:nvSpPr>
          <xdr:cNvPr id="203" name="OBack">
            <a:extLst>
              <a:ext uri="{FF2B5EF4-FFF2-40B4-BE49-F238E27FC236}">
                <a16:creationId xmlns:a16="http://schemas.microsoft.com/office/drawing/2014/main" id="{00000000-0008-0000-0400-0000CB000000}"/>
              </a:ext>
            </a:extLst>
          </xdr:cNvPr>
          <xdr:cNvSpPr/>
        </xdr:nvSpPr>
        <xdr:spPr>
          <a:xfrm>
            <a:off x="848897" y="2619863"/>
            <a:ext cx="5292000" cy="720465"/>
          </a:xfrm>
          <a:prstGeom prst="round2SameRect">
            <a:avLst>
              <a:gd name="adj1" fmla="val 88138"/>
              <a:gd name="adj2" fmla="val 0"/>
            </a:avLst>
          </a:prstGeom>
          <a:solidFill>
            <a:schemeClr val="accent1"/>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18000" rIns="72000" bIns="72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400" b="1">
                <a:solidFill>
                  <a:schemeClr val="bg1"/>
                </a:solidFill>
              </a:rPr>
              <a:t>What is reflected in the datasets?</a:t>
            </a:r>
          </a:p>
        </xdr:txBody>
      </xdr:sp>
      <xdr:sp macro="" textlink="">
        <xdr:nvSpPr>
          <xdr:cNvPr id="204" name="O1details">
            <a:extLst>
              <a:ext uri="{FF2B5EF4-FFF2-40B4-BE49-F238E27FC236}">
                <a16:creationId xmlns:a16="http://schemas.microsoft.com/office/drawing/2014/main" id="{00000000-0008-0000-0400-0000CC000000}"/>
              </a:ext>
            </a:extLst>
          </xdr:cNvPr>
          <xdr:cNvSpPr>
            <a:spLocks/>
          </xdr:cNvSpPr>
        </xdr:nvSpPr>
        <xdr:spPr>
          <a:xfrm>
            <a:off x="848897" y="3001737"/>
            <a:ext cx="5292000" cy="748778"/>
          </a:xfrm>
          <a:prstGeom prst="round2SameRect">
            <a:avLst>
              <a:gd name="adj1" fmla="val 0"/>
              <a:gd name="adj2" fmla="val 46506"/>
            </a:avLst>
          </a:prstGeom>
          <a:solidFill>
            <a:schemeClr val="bg2"/>
          </a:solidFill>
          <a:ln>
            <a:noFill/>
          </a:ln>
          <a:effectLst>
            <a:innerShdw blurRad="38100" dist="25400" dir="5400000">
              <a:schemeClr val="accent1">
                <a:alpha val="36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180000" tIns="90000" rIns="180000" bIns="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000" kern="1200">
                <a:solidFill>
                  <a:schemeClr val="tx2"/>
                </a:solidFill>
                <a:effectLst/>
                <a:latin typeface="+mn-lt"/>
                <a:ea typeface="+mn-ea"/>
                <a:cs typeface="+mn-cs"/>
              </a:rPr>
              <a:t>While the purchase transaction was a trade credit arrangement to the value of $20,000, the actual payment amount that is reportable is $15,000, and that is the amount that is recorded in the datasets.</a:t>
            </a:r>
          </a:p>
        </xdr:txBody>
      </xdr:sp>
    </xdr:grpSp>
    <xdr:clientData/>
  </xdr:twoCellAnchor>
  <xdr:twoCellAnchor>
    <xdr:from>
      <xdr:col>8</xdr:col>
      <xdr:colOff>127141</xdr:colOff>
      <xdr:row>42</xdr:row>
      <xdr:rowOff>52910</xdr:rowOff>
    </xdr:from>
    <xdr:to>
      <xdr:col>13</xdr:col>
      <xdr:colOff>266700</xdr:colOff>
      <xdr:row>43</xdr:row>
      <xdr:rowOff>33960</xdr:rowOff>
    </xdr:to>
    <xdr:grpSp>
      <xdr:nvGrpSpPr>
        <xdr:cNvPr id="51" name="guidance 4" descr="Relevant section(s) in Guidance materials: Paragraphs 131, Example 28">
          <a:extLst>
            <a:ext uri="{FF2B5EF4-FFF2-40B4-BE49-F238E27FC236}">
              <a16:creationId xmlns:a16="http://schemas.microsoft.com/office/drawing/2014/main" id="{00000000-0008-0000-0400-000033000000}"/>
            </a:ext>
          </a:extLst>
        </xdr:cNvPr>
        <xdr:cNvGrpSpPr/>
      </xdr:nvGrpSpPr>
      <xdr:grpSpPr>
        <a:xfrm>
          <a:off x="8061466" y="3000375"/>
          <a:ext cx="4025759" cy="0"/>
          <a:chOff x="1176132" y="4876521"/>
          <a:chExt cx="3242055" cy="245264"/>
        </a:xfrm>
      </xdr:grpSpPr>
      <xdr:sp macro="" textlink="">
        <xdr:nvSpPr>
          <xdr:cNvPr id="52" name="Rectangle: Diagonal Corners Snipped 205">
            <a:extLst>
              <a:ext uri="{FF2B5EF4-FFF2-40B4-BE49-F238E27FC236}">
                <a16:creationId xmlns:a16="http://schemas.microsoft.com/office/drawing/2014/main" id="{00000000-0008-0000-0400-000034000000}"/>
              </a:ext>
            </a:extLst>
          </xdr:cNvPr>
          <xdr:cNvSpPr/>
        </xdr:nvSpPr>
        <xdr:spPr>
          <a:xfrm>
            <a:off x="1176132" y="4876521"/>
            <a:ext cx="3242055" cy="245264"/>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0" tIns="36000" rIns="108000" bIns="36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indent="252000" algn="r"/>
            <a:r>
              <a:rPr lang="en-AU" sz="950">
                <a:solidFill>
                  <a:schemeClr val="tx2"/>
                </a:solidFill>
              </a:rPr>
              <a:t>Relevant section(s) in Guidance materials: Paragraphs 131, Example 28</a:t>
            </a:r>
          </a:p>
        </xdr:txBody>
      </xdr:sp>
      <xdr:pic>
        <xdr:nvPicPr>
          <xdr:cNvPr id="53" name="Graphic 42" descr="Magnifying glass with solid fill">
            <a:extLst>
              <a:ext uri="{FF2B5EF4-FFF2-40B4-BE49-F238E27FC236}">
                <a16:creationId xmlns:a16="http://schemas.microsoft.com/office/drawing/2014/main" id="{00000000-0008-0000-0400-00003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282920" y="4882153"/>
            <a:ext cx="188447" cy="231652"/>
          </a:xfrm>
          <a:prstGeom prst="rect">
            <a:avLst/>
          </a:prstGeom>
        </xdr:spPr>
      </xdr:pic>
    </xdr:grpSp>
    <xdr:clientData/>
  </xdr:twoCellAnchor>
  <xdr:twoCellAnchor>
    <xdr:from>
      <xdr:col>2</xdr:col>
      <xdr:colOff>17394</xdr:colOff>
      <xdr:row>36</xdr:row>
      <xdr:rowOff>0</xdr:rowOff>
    </xdr:from>
    <xdr:to>
      <xdr:col>13</xdr:col>
      <xdr:colOff>443121</xdr:colOff>
      <xdr:row>37</xdr:row>
      <xdr:rowOff>7596</xdr:rowOff>
    </xdr:to>
    <xdr:sp macro="" textlink="">
      <xdr:nvSpPr>
        <xdr:cNvPr id="208" name="heading 4" descr="Scenario 4 - Credit Notes  |  Invoice partially covered&#10;&#10;">
          <a:extLst>
            <a:ext uri="{FF2B5EF4-FFF2-40B4-BE49-F238E27FC236}">
              <a16:creationId xmlns:a16="http://schemas.microsoft.com/office/drawing/2014/main" id="{00000000-0008-0000-0400-0000D0000000}"/>
            </a:ext>
          </a:extLst>
        </xdr:cNvPr>
        <xdr:cNvSpPr/>
      </xdr:nvSpPr>
      <xdr:spPr>
        <a:xfrm>
          <a:off x="1131819" y="2581275"/>
          <a:ext cx="11131827" cy="426696"/>
        </a:xfrm>
        <a:prstGeom prst="round2SameRect">
          <a:avLst>
            <a:gd name="adj1" fmla="val 50000"/>
            <a:gd name="adj2" fmla="val 0"/>
          </a:avLst>
        </a:prstGeom>
        <a:solidFill>
          <a:schemeClr val="accent4"/>
        </a:solidFill>
        <a:ln>
          <a:noFill/>
        </a:ln>
        <a:effectLst>
          <a:innerShdw blurRad="38100" dist="25400" dir="16200000">
            <a:schemeClr val="accent5">
              <a:lumMod val="90000"/>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Scenario 4 - Credit</a:t>
          </a:r>
          <a:r>
            <a:rPr lang="en-AU" sz="1600" b="1" baseline="0">
              <a:solidFill>
                <a:schemeClr val="bg1"/>
              </a:solidFill>
            </a:rPr>
            <a:t> Notes   |   </a:t>
          </a:r>
          <a:r>
            <a:rPr lang="en-AU" sz="1400" u="none" kern="1200">
              <a:solidFill>
                <a:schemeClr val="lt1"/>
              </a:solidFill>
              <a:effectLst/>
              <a:latin typeface="+mn-lt"/>
              <a:ea typeface="+mn-ea"/>
              <a:cs typeface="+mn-cs"/>
            </a:rPr>
            <a:t>Invoice partially</a:t>
          </a:r>
          <a:r>
            <a:rPr lang="en-AU" sz="1400" u="none" kern="1200" baseline="0">
              <a:solidFill>
                <a:schemeClr val="lt1"/>
              </a:solidFill>
              <a:effectLst/>
              <a:latin typeface="+mn-lt"/>
              <a:ea typeface="+mn-ea"/>
              <a:cs typeface="+mn-cs"/>
            </a:rPr>
            <a:t> covered</a:t>
          </a:r>
          <a:endParaRPr lang="en-AU" sz="1400" u="none">
            <a:solidFill>
              <a:schemeClr val="bg1"/>
            </a:solidFill>
          </a:endParaRPr>
        </a:p>
        <a:p>
          <a:pPr algn="ctr"/>
          <a:endParaRPr lang="en-AU" sz="1200" b="1">
            <a:solidFill>
              <a:schemeClr val="bg1"/>
            </a:solidFill>
          </a:endParaRPr>
        </a:p>
      </xdr:txBody>
    </xdr:sp>
    <xdr:clientData/>
  </xdr:twoCellAnchor>
  <xdr:twoCellAnchor>
    <xdr:from>
      <xdr:col>1</xdr:col>
      <xdr:colOff>476249</xdr:colOff>
      <xdr:row>47</xdr:row>
      <xdr:rowOff>12504</xdr:rowOff>
    </xdr:from>
    <xdr:to>
      <xdr:col>5</xdr:col>
      <xdr:colOff>85725</xdr:colOff>
      <xdr:row>51</xdr:row>
      <xdr:rowOff>70629</xdr:rowOff>
    </xdr:to>
    <xdr:grpSp>
      <xdr:nvGrpSpPr>
        <xdr:cNvPr id="209" name="transactions 5">
          <a:extLst>
            <a:ext uri="{FF2B5EF4-FFF2-40B4-BE49-F238E27FC236}">
              <a16:creationId xmlns:a16="http://schemas.microsoft.com/office/drawing/2014/main" id="{00000000-0008-0000-0400-0000D1000000}"/>
            </a:ext>
            <a:ext uri="{C183D7F6-B498-43B3-948B-1728B52AA6E4}">
              <adec:decorative xmlns:adec="http://schemas.microsoft.com/office/drawing/2017/decorative" val="1"/>
            </a:ext>
          </a:extLst>
        </xdr:cNvPr>
        <xdr:cNvGrpSpPr/>
      </xdr:nvGrpSpPr>
      <xdr:grpSpPr>
        <a:xfrm>
          <a:off x="1114424" y="3629025"/>
          <a:ext cx="4391026" cy="0"/>
          <a:chOff x="1114009" y="1637389"/>
          <a:chExt cx="4616279" cy="3115546"/>
        </a:xfrm>
      </xdr:grpSpPr>
      <xdr:sp macro="" textlink="">
        <xdr:nvSpPr>
          <xdr:cNvPr id="210" name="Rectangle 209">
            <a:extLst>
              <a:ext uri="{FF2B5EF4-FFF2-40B4-BE49-F238E27FC236}">
                <a16:creationId xmlns:a16="http://schemas.microsoft.com/office/drawing/2014/main" id="{00000000-0008-0000-0400-0000D2000000}"/>
              </a:ext>
            </a:extLst>
          </xdr:cNvPr>
          <xdr:cNvSpPr/>
        </xdr:nvSpPr>
        <xdr:spPr>
          <a:xfrm>
            <a:off x="1258954" y="1663575"/>
            <a:ext cx="629478" cy="30670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11" name="O1details">
            <a:extLst>
              <a:ext uri="{FF2B5EF4-FFF2-40B4-BE49-F238E27FC236}">
                <a16:creationId xmlns:a16="http://schemas.microsoft.com/office/drawing/2014/main" id="{00000000-0008-0000-0400-0000D3000000}"/>
              </a:ext>
            </a:extLst>
          </xdr:cNvPr>
          <xdr:cNvSpPr>
            <a:spLocks/>
          </xdr:cNvSpPr>
        </xdr:nvSpPr>
        <xdr:spPr>
          <a:xfrm rot="16200000" flipV="1">
            <a:off x="2213715" y="1193892"/>
            <a:ext cx="3030607" cy="4002539"/>
          </a:xfrm>
          <a:prstGeom prst="round2SameRect">
            <a:avLst>
              <a:gd name="adj1" fmla="val 19225"/>
              <a:gd name="adj2" fmla="val 0"/>
            </a:avLst>
          </a:prstGeom>
          <a:noFill/>
          <a:ln w="38100">
            <a:solidFill>
              <a:srgbClr val="EFDCFF"/>
            </a:solidFill>
          </a:ln>
          <a:effectLst>
            <a:outerShdw blurRad="38100" dist="25400" algn="ctr" rotWithShape="0">
              <a:schemeClr val="accent1">
                <a:alpha val="45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300"/>
              </a:spcBef>
              <a:spcAft>
                <a:spcPts val="300"/>
              </a:spcAft>
            </a:pPr>
            <a:r>
              <a:rPr lang="en-AU" sz="1000">
                <a:solidFill>
                  <a:schemeClr val="tx2"/>
                </a:solidFill>
              </a:rPr>
              <a:t> </a:t>
            </a:r>
          </a:p>
        </xdr:txBody>
      </xdr:sp>
      <xdr:sp macro="" textlink="">
        <xdr:nvSpPr>
          <xdr:cNvPr id="212" name="OBack">
            <a:extLst>
              <a:ext uri="{FF2B5EF4-FFF2-40B4-BE49-F238E27FC236}">
                <a16:creationId xmlns:a16="http://schemas.microsoft.com/office/drawing/2014/main" id="{00000000-0008-0000-0400-0000D4000000}"/>
              </a:ext>
            </a:extLst>
          </xdr:cNvPr>
          <xdr:cNvSpPr>
            <a:spLocks/>
          </xdr:cNvSpPr>
        </xdr:nvSpPr>
        <xdr:spPr>
          <a:xfrm rot="16200000">
            <a:off x="-80037" y="2831435"/>
            <a:ext cx="3115546" cy="727454"/>
          </a:xfrm>
          <a:prstGeom prst="round2SameRect">
            <a:avLst>
              <a:gd name="adj1" fmla="val 50000"/>
              <a:gd name="adj2" fmla="val 0"/>
            </a:avLst>
          </a:prstGeom>
          <a:solidFill>
            <a:schemeClr val="accent1"/>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horz" wrap="square" lIns="36000" tIns="0" rIns="36000" bIns="72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400"/>
              </a:spcBef>
              <a:spcAft>
                <a:spcPts val="400"/>
              </a:spcAft>
            </a:pPr>
            <a:r>
              <a:rPr lang="en-AU" sz="1600" b="1">
                <a:solidFill>
                  <a:schemeClr val="bg1"/>
                </a:solidFill>
              </a:rPr>
              <a:t>Transactions </a:t>
            </a:r>
          </a:p>
        </xdr:txBody>
      </xdr:sp>
    </xdr:grpSp>
    <xdr:clientData/>
  </xdr:twoCellAnchor>
  <xdr:twoCellAnchor>
    <xdr:from>
      <xdr:col>6</xdr:col>
      <xdr:colOff>800100</xdr:colOff>
      <xdr:row>50</xdr:row>
      <xdr:rowOff>215888</xdr:rowOff>
    </xdr:from>
    <xdr:to>
      <xdr:col>13</xdr:col>
      <xdr:colOff>266700</xdr:colOff>
      <xdr:row>50</xdr:row>
      <xdr:rowOff>461153</xdr:rowOff>
    </xdr:to>
    <xdr:grpSp>
      <xdr:nvGrpSpPr>
        <xdr:cNvPr id="1195" name="guidance 5" descr="Relevant section(s) in Guidance materials: Paragraphs 135-137 &amp; 164-165 Example 37">
          <a:extLst>
            <a:ext uri="{FF2B5EF4-FFF2-40B4-BE49-F238E27FC236}">
              <a16:creationId xmlns:a16="http://schemas.microsoft.com/office/drawing/2014/main" id="{00000000-0008-0000-0400-0000AB040000}"/>
            </a:ext>
          </a:extLst>
        </xdr:cNvPr>
        <xdr:cNvGrpSpPr/>
      </xdr:nvGrpSpPr>
      <xdr:grpSpPr>
        <a:xfrm>
          <a:off x="7400925" y="3629025"/>
          <a:ext cx="4686300" cy="0"/>
          <a:chOff x="1176131" y="4876521"/>
          <a:chExt cx="4326024" cy="245264"/>
        </a:xfrm>
      </xdr:grpSpPr>
      <xdr:sp macro="" textlink="">
        <xdr:nvSpPr>
          <xdr:cNvPr id="1196" name="Rectangle: Diagonal Corners Snipped 218" descr="Relevant section(s) in Guidance materials: Paragraphs 135-137 &amp; 164-165 Example 37&#10;">
            <a:extLst>
              <a:ext uri="{FF2B5EF4-FFF2-40B4-BE49-F238E27FC236}">
                <a16:creationId xmlns:a16="http://schemas.microsoft.com/office/drawing/2014/main" id="{00000000-0008-0000-0400-0000AC040000}"/>
              </a:ext>
            </a:extLst>
          </xdr:cNvPr>
          <xdr:cNvSpPr/>
        </xdr:nvSpPr>
        <xdr:spPr>
          <a:xfrm>
            <a:off x="1176131" y="4876521"/>
            <a:ext cx="4326024" cy="245264"/>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0" tIns="36000" rIns="36000" bIns="36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indent="252000" algn="r"/>
            <a:r>
              <a:rPr lang="en-AU" sz="950">
                <a:solidFill>
                  <a:schemeClr val="tx2"/>
                </a:solidFill>
              </a:rPr>
              <a:t>Relevant section(s) in Guidance materials: Paragraphs 135-137 &amp;</a:t>
            </a:r>
            <a:r>
              <a:rPr lang="en-AU" sz="950" baseline="0">
                <a:solidFill>
                  <a:schemeClr val="tx2"/>
                </a:solidFill>
              </a:rPr>
              <a:t> 164-165</a:t>
            </a:r>
            <a:r>
              <a:rPr lang="en-AU" sz="950">
                <a:solidFill>
                  <a:schemeClr val="tx2"/>
                </a:solidFill>
              </a:rPr>
              <a:t> Example</a:t>
            </a:r>
            <a:r>
              <a:rPr lang="en-AU" sz="950" baseline="0">
                <a:solidFill>
                  <a:schemeClr val="tx2"/>
                </a:solidFill>
              </a:rPr>
              <a:t> 37</a:t>
            </a:r>
            <a:endParaRPr lang="en-AU" sz="950">
              <a:solidFill>
                <a:schemeClr val="tx2"/>
              </a:solidFill>
            </a:endParaRPr>
          </a:p>
        </xdr:txBody>
      </xdr:sp>
      <xdr:pic>
        <xdr:nvPicPr>
          <xdr:cNvPr id="1197" name="Graphic 42" descr="Magnifying glass with solid fill">
            <a:extLst>
              <a:ext uri="{FF2B5EF4-FFF2-40B4-BE49-F238E27FC236}">
                <a16:creationId xmlns:a16="http://schemas.microsoft.com/office/drawing/2014/main" id="{00000000-0008-0000-0400-0000AD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247196" y="4882153"/>
            <a:ext cx="216010" cy="234000"/>
          </a:xfrm>
          <a:prstGeom prst="rect">
            <a:avLst/>
          </a:prstGeom>
        </xdr:spPr>
      </xdr:pic>
    </xdr:grpSp>
    <xdr:clientData/>
  </xdr:twoCellAnchor>
  <xdr:twoCellAnchor>
    <xdr:from>
      <xdr:col>2</xdr:col>
      <xdr:colOff>4142</xdr:colOff>
      <xdr:row>45</xdr:row>
      <xdr:rowOff>0</xdr:rowOff>
    </xdr:from>
    <xdr:to>
      <xdr:col>13</xdr:col>
      <xdr:colOff>429869</xdr:colOff>
      <xdr:row>46</xdr:row>
      <xdr:rowOff>0</xdr:rowOff>
    </xdr:to>
    <xdr:sp macro="" textlink="">
      <xdr:nvSpPr>
        <xdr:cNvPr id="221" name="heading 5" descr="Scenario 5 - Partial Payments  |  Ad hoc partial payments excluded from calculation of payment times">
          <a:extLst>
            <a:ext uri="{FF2B5EF4-FFF2-40B4-BE49-F238E27FC236}">
              <a16:creationId xmlns:a16="http://schemas.microsoft.com/office/drawing/2014/main" id="{00000000-0008-0000-0400-0000DD000000}"/>
            </a:ext>
          </a:extLst>
        </xdr:cNvPr>
        <xdr:cNvSpPr/>
      </xdr:nvSpPr>
      <xdr:spPr>
        <a:xfrm>
          <a:off x="1122294" y="14328913"/>
          <a:ext cx="11002618" cy="422413"/>
        </a:xfrm>
        <a:prstGeom prst="round2SameRect">
          <a:avLst>
            <a:gd name="adj1" fmla="val 50000"/>
            <a:gd name="adj2" fmla="val 0"/>
          </a:avLst>
        </a:prstGeom>
        <a:solidFill>
          <a:schemeClr val="accent4"/>
        </a:solidFill>
        <a:ln>
          <a:noFill/>
        </a:ln>
        <a:effectLst>
          <a:innerShdw blurRad="38100" dist="25400" dir="16200000">
            <a:schemeClr val="accent5">
              <a:lumMod val="90000"/>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Scenario 5 - Partial Payments  |  </a:t>
          </a:r>
          <a:r>
            <a:rPr lang="en-AU" sz="1400" b="0" u="none" kern="1200">
              <a:solidFill>
                <a:schemeClr val="lt1"/>
              </a:solidFill>
              <a:effectLst/>
              <a:latin typeface="+mn-lt"/>
              <a:ea typeface="+mn-ea"/>
              <a:cs typeface="+mn-cs"/>
            </a:rPr>
            <a:t>A</a:t>
          </a:r>
          <a:r>
            <a:rPr lang="en-AU" sz="1400" u="none" kern="1200">
              <a:solidFill>
                <a:schemeClr val="lt1"/>
              </a:solidFill>
              <a:effectLst/>
              <a:latin typeface="+mn-lt"/>
              <a:ea typeface="+mn-ea"/>
              <a:cs typeface="+mn-cs"/>
            </a:rPr>
            <a:t>d hoc partial payments excluded from calculation of payment times</a:t>
          </a:r>
          <a:endParaRPr lang="en-AU" sz="1400" b="1" u="none">
            <a:solidFill>
              <a:schemeClr val="bg1"/>
            </a:solidFill>
          </a:endParaRPr>
        </a:p>
      </xdr:txBody>
    </xdr:sp>
    <xdr:clientData/>
  </xdr:twoCellAnchor>
  <xdr:twoCellAnchor>
    <xdr:from>
      <xdr:col>2</xdr:col>
      <xdr:colOff>0</xdr:colOff>
      <xdr:row>54</xdr:row>
      <xdr:rowOff>0</xdr:rowOff>
    </xdr:from>
    <xdr:to>
      <xdr:col>13</xdr:col>
      <xdr:colOff>425727</xdr:colOff>
      <xdr:row>55</xdr:row>
      <xdr:rowOff>0</xdr:rowOff>
    </xdr:to>
    <xdr:sp macro="" textlink="">
      <xdr:nvSpPr>
        <xdr:cNvPr id="222" name="heading 6" descr="Scenario 6 - Instalment payments under a structured payment arrangement  |   Payments included in calculation of payment times">
          <a:extLst>
            <a:ext uri="{FF2B5EF4-FFF2-40B4-BE49-F238E27FC236}">
              <a16:creationId xmlns:a16="http://schemas.microsoft.com/office/drawing/2014/main" id="{00000000-0008-0000-0400-0000DE000000}"/>
            </a:ext>
          </a:extLst>
        </xdr:cNvPr>
        <xdr:cNvSpPr/>
      </xdr:nvSpPr>
      <xdr:spPr>
        <a:xfrm>
          <a:off x="1114425" y="17411700"/>
          <a:ext cx="11084202" cy="419100"/>
        </a:xfrm>
        <a:prstGeom prst="round2SameRect">
          <a:avLst>
            <a:gd name="adj1" fmla="val 50000"/>
            <a:gd name="adj2" fmla="val 0"/>
          </a:avLst>
        </a:prstGeom>
        <a:solidFill>
          <a:schemeClr val="accent4"/>
        </a:solidFill>
        <a:ln>
          <a:noFill/>
        </a:ln>
        <a:effectLst>
          <a:innerShdw blurRad="38100" dist="25400" dir="16200000">
            <a:schemeClr val="accent5">
              <a:lumMod val="90000"/>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u="none">
              <a:solidFill>
                <a:schemeClr val="bg1"/>
              </a:solidFill>
            </a:rPr>
            <a:t>Scenario 6 - </a:t>
          </a:r>
          <a:r>
            <a:rPr lang="en-AU" sz="1600" b="1" u="none" kern="1200">
              <a:solidFill>
                <a:schemeClr val="lt1"/>
              </a:solidFill>
              <a:effectLst/>
              <a:latin typeface="+mn-lt"/>
              <a:ea typeface="+mn-ea"/>
              <a:cs typeface="+mn-cs"/>
            </a:rPr>
            <a:t>Instalment payments under a structured payment arrangement  |   </a:t>
          </a:r>
          <a:r>
            <a:rPr lang="en-AU" sz="1400" b="0" u="none" kern="1200">
              <a:solidFill>
                <a:schemeClr val="lt1"/>
              </a:solidFill>
              <a:effectLst/>
              <a:latin typeface="+mn-lt"/>
              <a:ea typeface="+mn-ea"/>
              <a:cs typeface="+mn-cs"/>
            </a:rPr>
            <a:t>P</a:t>
          </a:r>
          <a:r>
            <a:rPr lang="en-AU" sz="1400" u="none" kern="1200">
              <a:solidFill>
                <a:schemeClr val="lt1"/>
              </a:solidFill>
              <a:effectLst/>
              <a:latin typeface="+mn-lt"/>
              <a:ea typeface="+mn-ea"/>
              <a:cs typeface="+mn-cs"/>
            </a:rPr>
            <a:t>ayments included in calculation of payment times</a:t>
          </a:r>
          <a:endParaRPr lang="en-AU" sz="1600" b="1" u="none">
            <a:solidFill>
              <a:schemeClr val="bg1"/>
            </a:solidFill>
          </a:endParaRPr>
        </a:p>
      </xdr:txBody>
    </xdr:sp>
    <xdr:clientData/>
  </xdr:twoCellAnchor>
  <xdr:twoCellAnchor>
    <xdr:from>
      <xdr:col>2</xdr:col>
      <xdr:colOff>0</xdr:colOff>
      <xdr:row>56</xdr:row>
      <xdr:rowOff>0</xdr:rowOff>
    </xdr:from>
    <xdr:to>
      <xdr:col>5</xdr:col>
      <xdr:colOff>85724</xdr:colOff>
      <xdr:row>60</xdr:row>
      <xdr:rowOff>38100</xdr:rowOff>
    </xdr:to>
    <xdr:grpSp>
      <xdr:nvGrpSpPr>
        <xdr:cNvPr id="242" name="transactions 6">
          <a:extLst>
            <a:ext uri="{FF2B5EF4-FFF2-40B4-BE49-F238E27FC236}">
              <a16:creationId xmlns:a16="http://schemas.microsoft.com/office/drawing/2014/main" id="{00000000-0008-0000-0400-0000F2000000}"/>
            </a:ext>
            <a:ext uri="{C183D7F6-B498-43B3-948B-1728B52AA6E4}">
              <adec:decorative xmlns:adec="http://schemas.microsoft.com/office/drawing/2017/decorative" val="1"/>
            </a:ext>
          </a:extLst>
        </xdr:cNvPr>
        <xdr:cNvGrpSpPr/>
      </xdr:nvGrpSpPr>
      <xdr:grpSpPr>
        <a:xfrm>
          <a:off x="1114425" y="4257675"/>
          <a:ext cx="4391024" cy="0"/>
          <a:chOff x="1114010" y="1655991"/>
          <a:chExt cx="4616277" cy="3096943"/>
        </a:xfrm>
      </xdr:grpSpPr>
      <xdr:sp macro="" textlink="">
        <xdr:nvSpPr>
          <xdr:cNvPr id="243" name="Rectangle 242">
            <a:extLst>
              <a:ext uri="{FF2B5EF4-FFF2-40B4-BE49-F238E27FC236}">
                <a16:creationId xmlns:a16="http://schemas.microsoft.com/office/drawing/2014/main" id="{00000000-0008-0000-0400-0000F3000000}"/>
              </a:ext>
            </a:extLst>
          </xdr:cNvPr>
          <xdr:cNvSpPr/>
        </xdr:nvSpPr>
        <xdr:spPr>
          <a:xfrm>
            <a:off x="1258954" y="1663575"/>
            <a:ext cx="629478" cy="30670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44" name="O1details">
            <a:extLst>
              <a:ext uri="{FF2B5EF4-FFF2-40B4-BE49-F238E27FC236}">
                <a16:creationId xmlns:a16="http://schemas.microsoft.com/office/drawing/2014/main" id="{00000000-0008-0000-0400-0000F4000000}"/>
              </a:ext>
            </a:extLst>
          </xdr:cNvPr>
          <xdr:cNvSpPr>
            <a:spLocks/>
          </xdr:cNvSpPr>
        </xdr:nvSpPr>
        <xdr:spPr>
          <a:xfrm rot="16200000" flipV="1">
            <a:off x="2213715" y="1204924"/>
            <a:ext cx="3030606" cy="4002539"/>
          </a:xfrm>
          <a:prstGeom prst="round2SameRect">
            <a:avLst>
              <a:gd name="adj1" fmla="val 13811"/>
              <a:gd name="adj2" fmla="val 0"/>
            </a:avLst>
          </a:prstGeom>
          <a:noFill/>
          <a:ln w="38100">
            <a:solidFill>
              <a:srgbClr val="EFDCFF"/>
            </a:solidFill>
          </a:ln>
          <a:effectLst>
            <a:outerShdw blurRad="38100" dist="25400" algn="ctr" rotWithShape="0">
              <a:schemeClr val="accent1">
                <a:alpha val="45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300"/>
              </a:spcBef>
              <a:spcAft>
                <a:spcPts val="300"/>
              </a:spcAft>
            </a:pPr>
            <a:r>
              <a:rPr lang="en-AU" sz="1000">
                <a:solidFill>
                  <a:schemeClr val="tx2"/>
                </a:solidFill>
              </a:rPr>
              <a:t> </a:t>
            </a:r>
          </a:p>
        </xdr:txBody>
      </xdr:sp>
      <xdr:sp macro="" textlink="">
        <xdr:nvSpPr>
          <xdr:cNvPr id="245" name="OBack">
            <a:extLst>
              <a:ext uri="{FF2B5EF4-FFF2-40B4-BE49-F238E27FC236}">
                <a16:creationId xmlns:a16="http://schemas.microsoft.com/office/drawing/2014/main" id="{00000000-0008-0000-0400-0000F5000000}"/>
              </a:ext>
            </a:extLst>
          </xdr:cNvPr>
          <xdr:cNvSpPr>
            <a:spLocks/>
          </xdr:cNvSpPr>
        </xdr:nvSpPr>
        <xdr:spPr>
          <a:xfrm rot="16200000">
            <a:off x="-70735" y="2840736"/>
            <a:ext cx="3096943" cy="727454"/>
          </a:xfrm>
          <a:prstGeom prst="round2SameRect">
            <a:avLst>
              <a:gd name="adj1" fmla="val 50000"/>
              <a:gd name="adj2" fmla="val 0"/>
            </a:avLst>
          </a:prstGeom>
          <a:solidFill>
            <a:schemeClr val="accent1"/>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horz" wrap="square" lIns="36000" tIns="0" rIns="36000" bIns="72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400"/>
              </a:spcBef>
              <a:spcAft>
                <a:spcPts val="400"/>
              </a:spcAft>
            </a:pPr>
            <a:r>
              <a:rPr lang="en-AU" sz="1600" b="1">
                <a:solidFill>
                  <a:schemeClr val="bg1"/>
                </a:solidFill>
              </a:rPr>
              <a:t>Transactions </a:t>
            </a:r>
          </a:p>
        </xdr:txBody>
      </xdr:sp>
    </xdr:grpSp>
    <xdr:clientData/>
  </xdr:twoCellAnchor>
  <xdr:twoCellAnchor>
    <xdr:from>
      <xdr:col>2</xdr:col>
      <xdr:colOff>0</xdr:colOff>
      <xdr:row>63</xdr:row>
      <xdr:rowOff>0</xdr:rowOff>
    </xdr:from>
    <xdr:to>
      <xdr:col>13</xdr:col>
      <xdr:colOff>425727</xdr:colOff>
      <xdr:row>64</xdr:row>
      <xdr:rowOff>0</xdr:rowOff>
    </xdr:to>
    <xdr:sp macro="" textlink="">
      <xdr:nvSpPr>
        <xdr:cNvPr id="246" name="heading 7" descr="Scenario 7 - Discount offered for earlier payment &#10;">
          <a:extLst>
            <a:ext uri="{FF2B5EF4-FFF2-40B4-BE49-F238E27FC236}">
              <a16:creationId xmlns:a16="http://schemas.microsoft.com/office/drawing/2014/main" id="{00000000-0008-0000-0400-0000F6000000}"/>
            </a:ext>
          </a:extLst>
        </xdr:cNvPr>
        <xdr:cNvSpPr/>
      </xdr:nvSpPr>
      <xdr:spPr>
        <a:xfrm>
          <a:off x="1114425" y="17535525"/>
          <a:ext cx="11131827" cy="419100"/>
        </a:xfrm>
        <a:prstGeom prst="round2SameRect">
          <a:avLst>
            <a:gd name="adj1" fmla="val 50000"/>
            <a:gd name="adj2" fmla="val 0"/>
          </a:avLst>
        </a:prstGeom>
        <a:solidFill>
          <a:schemeClr val="accent4"/>
        </a:solidFill>
        <a:ln>
          <a:noFill/>
        </a:ln>
        <a:effectLst>
          <a:innerShdw blurRad="38100" dist="25400" dir="16200000">
            <a:schemeClr val="accent5">
              <a:lumMod val="90000"/>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36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u="none">
              <a:solidFill>
                <a:schemeClr val="bg1"/>
              </a:solidFill>
            </a:rPr>
            <a:t>Scenario 7 - </a:t>
          </a:r>
          <a:r>
            <a:rPr lang="en-AU" sz="1600" b="1" u="none" kern="1200">
              <a:solidFill>
                <a:schemeClr val="lt1"/>
              </a:solidFill>
              <a:effectLst/>
              <a:latin typeface="+mn-lt"/>
              <a:ea typeface="+mn-ea"/>
              <a:cs typeface="+mn-cs"/>
            </a:rPr>
            <a:t>Discount offered for earlier payment </a:t>
          </a:r>
          <a:endParaRPr lang="en-AU" sz="1600" b="1" u="none">
            <a:solidFill>
              <a:schemeClr val="bg1"/>
            </a:solidFill>
          </a:endParaRPr>
        </a:p>
      </xdr:txBody>
    </xdr:sp>
    <xdr:clientData/>
  </xdr:twoCellAnchor>
  <xdr:twoCellAnchor>
    <xdr:from>
      <xdr:col>5</xdr:col>
      <xdr:colOff>371475</xdr:colOff>
      <xdr:row>65</xdr:row>
      <xdr:rowOff>0</xdr:rowOff>
    </xdr:from>
    <xdr:to>
      <xdr:col>13</xdr:col>
      <xdr:colOff>418419</xdr:colOff>
      <xdr:row>72</xdr:row>
      <xdr:rowOff>26844</xdr:rowOff>
    </xdr:to>
    <xdr:grpSp>
      <xdr:nvGrpSpPr>
        <xdr:cNvPr id="62" name="dataset 7" descr="WHAT IS REFLECTED IN THE DATASETS?:&#10;- While the invoice was for $1,000, the payment amount recorded in the dataset is the amount actually paid, being $900 (net of the discount).&#10;- The discount offer was part of the agreed contractual terms specified in the invoice and the $900 payment was made within the offered discount period of 7 days. Accordingly, the $900 amount is taken to fully settle the obligation and is not classified as a partial payment.  &#10;- Despite the 7 day term offered for a discounted price (and the payment being made within that term), the payment term is still recorded as 30 days as that is the term within AusSubCo2 was contractually required to pay for the goods.&#10;- AusSubCo 2’s agreement to the supplier’s offer for a discounted price in exchange for earlier payment (i.e. settlement discount) constitutes a supply chain finance arrangement as per the definition under section 5 of the Rules. This is reflected in the answers to the corresponding question  in the Payment Practices section of the payment times report as well as Report Comments">
          <a:extLst>
            <a:ext uri="{FF2B5EF4-FFF2-40B4-BE49-F238E27FC236}">
              <a16:creationId xmlns:a16="http://schemas.microsoft.com/office/drawing/2014/main" id="{00000000-0008-0000-0400-00003E000000}"/>
            </a:ext>
          </a:extLst>
        </xdr:cNvPr>
        <xdr:cNvGrpSpPr/>
      </xdr:nvGrpSpPr>
      <xdr:grpSpPr>
        <a:xfrm>
          <a:off x="5791200" y="4886325"/>
          <a:ext cx="6447744" cy="0"/>
          <a:chOff x="5419725" y="21831300"/>
          <a:chExt cx="6447744" cy="2550969"/>
        </a:xfrm>
      </xdr:grpSpPr>
      <xdr:sp macro="" textlink="">
        <xdr:nvSpPr>
          <xdr:cNvPr id="63" name="O2details">
            <a:extLst>
              <a:ext uri="{FF2B5EF4-FFF2-40B4-BE49-F238E27FC236}">
                <a16:creationId xmlns:a16="http://schemas.microsoft.com/office/drawing/2014/main" id="{00000000-0008-0000-0400-00003F000000}"/>
              </a:ext>
            </a:extLst>
          </xdr:cNvPr>
          <xdr:cNvSpPr/>
        </xdr:nvSpPr>
        <xdr:spPr>
          <a:xfrm>
            <a:off x="5419725" y="23198962"/>
            <a:ext cx="6447258" cy="1183307"/>
          </a:xfrm>
          <a:prstGeom prst="round2SameRect">
            <a:avLst>
              <a:gd name="adj1" fmla="val 0"/>
              <a:gd name="adj2" fmla="val 33978"/>
            </a:avLst>
          </a:prstGeom>
          <a:solidFill>
            <a:schemeClr val="bg2"/>
          </a:solidFill>
          <a:ln>
            <a:noFill/>
          </a:ln>
          <a:effectLst>
            <a:innerShdw blurRad="38100" dist="25400" dir="5400000">
              <a:schemeClr val="accent1">
                <a:alpha val="36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144000" tIns="648000" rIns="144000" bIns="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a:lnSpc>
                <a:spcPct val="107000"/>
              </a:lnSpc>
              <a:spcAft>
                <a:spcPts val="200"/>
              </a:spcAft>
            </a:pPr>
            <a:r>
              <a:rPr lang="en-AU" sz="950" kern="0">
                <a:solidFill>
                  <a:schemeClr val="tx2"/>
                </a:solidFill>
                <a:effectLst/>
                <a:ea typeface="Times New Roman" panose="02020603050405020304" pitchFamily="18" charset="0"/>
                <a:cs typeface="Arial" panose="020B0604020202020204" pitchFamily="34" charset="0"/>
              </a:rPr>
              <a:t>AusSubCo 2’s agreement to the supplier’s offer for a discounted price in exchange for earlier payment (i.e. settlement discount) constitutes a supply chain finance arrangement as per section 5 of the </a:t>
            </a:r>
            <a:r>
              <a:rPr lang="en-AU" sz="950" i="0" kern="0">
                <a:solidFill>
                  <a:schemeClr val="tx2"/>
                </a:solidFill>
                <a:effectLst/>
                <a:ea typeface="Times New Roman" panose="02020603050405020304" pitchFamily="18" charset="0"/>
                <a:cs typeface="Arial" panose="020B0604020202020204" pitchFamily="34" charset="0"/>
              </a:rPr>
              <a:t>Rules</a:t>
            </a:r>
            <a:r>
              <a:rPr lang="en-AU" sz="950" kern="0">
                <a:solidFill>
                  <a:schemeClr val="tx2"/>
                </a:solidFill>
                <a:effectLst/>
                <a:ea typeface="Times New Roman" panose="02020603050405020304" pitchFamily="18" charset="0"/>
                <a:cs typeface="Arial" panose="020B0604020202020204" pitchFamily="34" charset="0"/>
              </a:rPr>
              <a:t>. This is reflected in the answers to the corresponding question in the Payment Practices section of the payment times report as well as </a:t>
            </a:r>
            <a:r>
              <a:rPr lang="en-AU" sz="950" i="1" kern="0">
                <a:solidFill>
                  <a:schemeClr val="tx2"/>
                </a:solidFill>
                <a:effectLst/>
                <a:ea typeface="Times New Roman" panose="02020603050405020304" pitchFamily="18" charset="0"/>
                <a:cs typeface="Arial" panose="020B0604020202020204" pitchFamily="34" charset="0"/>
              </a:rPr>
              <a:t>Report Comments.</a:t>
            </a:r>
            <a:endParaRPr lang="en-AU" sz="950" i="1" kern="100">
              <a:solidFill>
                <a:schemeClr val="tx2"/>
              </a:solidFill>
              <a:effectLst/>
              <a:ea typeface="Aptos" panose="020B0004020202020204" pitchFamily="34" charset="0"/>
              <a:cs typeface="Arial" panose="020B0604020202020204" pitchFamily="34" charset="0"/>
            </a:endParaRPr>
          </a:p>
        </xdr:txBody>
      </xdr:sp>
      <xdr:sp macro="" textlink="">
        <xdr:nvSpPr>
          <xdr:cNvPr id="64" name="O2details">
            <a:extLst>
              <a:ext uri="{FF2B5EF4-FFF2-40B4-BE49-F238E27FC236}">
                <a16:creationId xmlns:a16="http://schemas.microsoft.com/office/drawing/2014/main" id="{00000000-0008-0000-0400-000040000000}"/>
              </a:ext>
            </a:extLst>
          </xdr:cNvPr>
          <xdr:cNvSpPr/>
        </xdr:nvSpPr>
        <xdr:spPr>
          <a:xfrm>
            <a:off x="5419725" y="22683536"/>
            <a:ext cx="6447258" cy="1109914"/>
          </a:xfrm>
          <a:prstGeom prst="round2SameRect">
            <a:avLst>
              <a:gd name="adj1" fmla="val 0"/>
              <a:gd name="adj2" fmla="val 37366"/>
            </a:avLst>
          </a:prstGeom>
          <a:solidFill>
            <a:schemeClr val="bg2"/>
          </a:solidFill>
          <a:ln>
            <a:noFill/>
          </a:ln>
          <a:effectLst>
            <a:innerShdw blurRad="38100" dist="25400" dir="5400000">
              <a:schemeClr val="accent1">
                <a:alpha val="36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144000" tIns="648000" rIns="144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950" kern="0">
                <a:solidFill>
                  <a:schemeClr val="tx2"/>
                </a:solidFill>
                <a:effectLst/>
                <a:ea typeface="Times New Roman" panose="02020603050405020304" pitchFamily="18" charset="0"/>
                <a:cs typeface="Arial" panose="020B0604020202020204" pitchFamily="34" charset="0"/>
              </a:rPr>
              <a:t>Even though the invoice offered a discount for early payment (and the payment was made early) the payment term is still recorded as 30 days, as this represents the full period within which AusSubCo 2 was contractually required to pay for the goods.</a:t>
            </a:r>
            <a:endParaRPr lang="en-AU" sz="950" kern="100">
              <a:solidFill>
                <a:schemeClr val="tx2"/>
              </a:solidFill>
              <a:effectLst/>
              <a:ea typeface="Aptos" panose="020B0004020202020204" pitchFamily="34" charset="0"/>
              <a:cs typeface="Arial" panose="020B0604020202020204" pitchFamily="34" charset="0"/>
            </a:endParaRPr>
          </a:p>
        </xdr:txBody>
      </xdr:sp>
      <xdr:sp macro="" textlink="">
        <xdr:nvSpPr>
          <xdr:cNvPr id="65" name="O2details">
            <a:extLst>
              <a:ext uri="{FF2B5EF4-FFF2-40B4-BE49-F238E27FC236}">
                <a16:creationId xmlns:a16="http://schemas.microsoft.com/office/drawing/2014/main" id="{00000000-0008-0000-0400-000041000000}"/>
              </a:ext>
            </a:extLst>
          </xdr:cNvPr>
          <xdr:cNvSpPr/>
        </xdr:nvSpPr>
        <xdr:spPr>
          <a:xfrm>
            <a:off x="5419725" y="22231785"/>
            <a:ext cx="6447258" cy="1017802"/>
          </a:xfrm>
          <a:prstGeom prst="round2SameRect">
            <a:avLst>
              <a:gd name="adj1" fmla="val 0"/>
              <a:gd name="adj2" fmla="val 37366"/>
            </a:avLst>
          </a:prstGeom>
          <a:solidFill>
            <a:schemeClr val="bg2"/>
          </a:solidFill>
          <a:ln>
            <a:noFill/>
          </a:ln>
          <a:effectLst>
            <a:innerShdw blurRad="38100" dist="25400" dir="5400000">
              <a:schemeClr val="accent1">
                <a:alpha val="36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144000" tIns="648000" rIns="144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950" kern="0">
                <a:solidFill>
                  <a:schemeClr val="tx2"/>
                </a:solidFill>
                <a:effectLst/>
                <a:ea typeface="Times New Roman" panose="02020603050405020304" pitchFamily="18" charset="0"/>
                <a:cs typeface="Arial" panose="020B0604020202020204" pitchFamily="34" charset="0"/>
              </a:rPr>
              <a:t>The discount offer was part of the agreed contractual terms specified in the invoice and the $900 payment was made within the offered discount period of 7 days. Accordingly, the $900 amount is taken to fully settle the obligation and is </a:t>
            </a:r>
            <a:r>
              <a:rPr lang="en-AU" sz="950" b="1" u="sng" kern="0">
                <a:solidFill>
                  <a:schemeClr val="tx2"/>
                </a:solidFill>
                <a:effectLst/>
                <a:ea typeface="Times New Roman" panose="02020603050405020304" pitchFamily="18" charset="0"/>
                <a:cs typeface="Arial" panose="020B0604020202020204" pitchFamily="34" charset="0"/>
              </a:rPr>
              <a:t>not</a:t>
            </a:r>
            <a:r>
              <a:rPr lang="en-AU" sz="950" kern="0">
                <a:solidFill>
                  <a:schemeClr val="tx2"/>
                </a:solidFill>
                <a:effectLst/>
                <a:ea typeface="Times New Roman" panose="02020603050405020304" pitchFamily="18" charset="0"/>
                <a:cs typeface="Arial" panose="020B0604020202020204" pitchFamily="34" charset="0"/>
              </a:rPr>
              <a:t> classified as a partial payment.  </a:t>
            </a:r>
            <a:endParaRPr lang="en-AU" sz="950" kern="100">
              <a:solidFill>
                <a:schemeClr val="tx2"/>
              </a:solidFill>
              <a:effectLst/>
              <a:ea typeface="Aptos" panose="020B0004020202020204" pitchFamily="34" charset="0"/>
              <a:cs typeface="Arial" panose="020B0604020202020204" pitchFamily="34" charset="0"/>
            </a:endParaRPr>
          </a:p>
          <a:p>
            <a:pPr lvl="0" algn="ctr"/>
            <a:endParaRPr lang="en-AU" sz="950" kern="100">
              <a:solidFill>
                <a:schemeClr val="tx2"/>
              </a:solidFill>
              <a:effectLst/>
              <a:ea typeface="Aptos" panose="020B0004020202020204" pitchFamily="34" charset="0"/>
              <a:cs typeface="Arial" panose="020B0604020202020204" pitchFamily="34" charset="0"/>
            </a:endParaRPr>
          </a:p>
        </xdr:txBody>
      </xdr:sp>
      <xdr:sp macro="" textlink="">
        <xdr:nvSpPr>
          <xdr:cNvPr id="66" name="O1details">
            <a:extLst>
              <a:ext uri="{FF2B5EF4-FFF2-40B4-BE49-F238E27FC236}">
                <a16:creationId xmlns:a16="http://schemas.microsoft.com/office/drawing/2014/main" id="{00000000-0008-0000-0400-000042000000}"/>
              </a:ext>
            </a:extLst>
          </xdr:cNvPr>
          <xdr:cNvSpPr>
            <a:spLocks/>
          </xdr:cNvSpPr>
        </xdr:nvSpPr>
        <xdr:spPr>
          <a:xfrm>
            <a:off x="5419725" y="21957049"/>
            <a:ext cx="6447258" cy="720000"/>
          </a:xfrm>
          <a:prstGeom prst="round2SameRect">
            <a:avLst>
              <a:gd name="adj1" fmla="val 0"/>
              <a:gd name="adj2" fmla="val 50000"/>
            </a:avLst>
          </a:prstGeom>
          <a:solidFill>
            <a:schemeClr val="bg2"/>
          </a:solidFill>
          <a:ln>
            <a:noFill/>
          </a:ln>
          <a:effectLst>
            <a:innerShdw blurRad="38100" dist="25400" dir="5400000">
              <a:schemeClr val="accent1">
                <a:alpha val="36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288000" tIns="324000" rIns="288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950" kern="0">
                <a:solidFill>
                  <a:schemeClr val="tx2"/>
                </a:solidFill>
                <a:effectLst/>
                <a:ea typeface="Times New Roman" panose="02020603050405020304" pitchFamily="18" charset="0"/>
              </a:rPr>
              <a:t>While the invoice was for $1,000, the payment amount recorded in the dataset is the amount actually paid, being $900 (net of the discount).</a:t>
            </a:r>
            <a:endParaRPr lang="en-AU" sz="950" kern="1200">
              <a:solidFill>
                <a:schemeClr val="tx2"/>
              </a:solidFill>
              <a:effectLst/>
              <a:ea typeface="+mn-ea"/>
              <a:cs typeface="+mn-cs"/>
            </a:endParaRPr>
          </a:p>
        </xdr:txBody>
      </xdr:sp>
      <xdr:sp macro="" textlink="">
        <xdr:nvSpPr>
          <xdr:cNvPr id="67" name="Rectangle 250">
            <a:extLst>
              <a:ext uri="{FF2B5EF4-FFF2-40B4-BE49-F238E27FC236}">
                <a16:creationId xmlns:a16="http://schemas.microsoft.com/office/drawing/2014/main" id="{00000000-0008-0000-0400-000043000000}"/>
              </a:ext>
            </a:extLst>
          </xdr:cNvPr>
          <xdr:cNvSpPr/>
        </xdr:nvSpPr>
        <xdr:spPr>
          <a:xfrm>
            <a:off x="5419725" y="21835167"/>
            <a:ext cx="6447258" cy="384668"/>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vert" wrap="square" lIns="72000" tIns="1008000" rIns="72000" bIns="72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defTabSz="72000">
              <a:spcBef>
                <a:spcPts val="300"/>
              </a:spcBef>
              <a:spcAft>
                <a:spcPts val="300"/>
              </a:spcAft>
            </a:pPr>
            <a:endParaRPr lang="en-AU" sz="1200">
              <a:solidFill>
                <a:schemeClr val="tx2"/>
              </a:solidFill>
            </a:endParaRPr>
          </a:p>
        </xdr:txBody>
      </xdr:sp>
      <xdr:sp macro="" textlink="">
        <xdr:nvSpPr>
          <xdr:cNvPr id="68" name="OBack">
            <a:extLst>
              <a:ext uri="{FF2B5EF4-FFF2-40B4-BE49-F238E27FC236}">
                <a16:creationId xmlns:a16="http://schemas.microsoft.com/office/drawing/2014/main" id="{00000000-0008-0000-0400-000044000000}"/>
              </a:ext>
            </a:extLst>
          </xdr:cNvPr>
          <xdr:cNvSpPr/>
        </xdr:nvSpPr>
        <xdr:spPr>
          <a:xfrm>
            <a:off x="5419725" y="21831300"/>
            <a:ext cx="6447744" cy="392400"/>
          </a:xfrm>
          <a:custGeom>
            <a:avLst/>
            <a:gdLst>
              <a:gd name="connsiteX0" fmla="*/ 196200 w 6447258"/>
              <a:gd name="connsiteY0" fmla="*/ 0 h 392400"/>
              <a:gd name="connsiteX1" fmla="*/ 6251058 w 6447258"/>
              <a:gd name="connsiteY1" fmla="*/ 0 h 392400"/>
              <a:gd name="connsiteX2" fmla="*/ 6447258 w 6447258"/>
              <a:gd name="connsiteY2" fmla="*/ 196200 h 392400"/>
              <a:gd name="connsiteX3" fmla="*/ 6447258 w 6447258"/>
              <a:gd name="connsiteY3" fmla="*/ 392400 h 392400"/>
              <a:gd name="connsiteX4" fmla="*/ 6447258 w 6447258"/>
              <a:gd name="connsiteY4" fmla="*/ 392400 h 392400"/>
              <a:gd name="connsiteX5" fmla="*/ 0 w 6447258"/>
              <a:gd name="connsiteY5" fmla="*/ 392400 h 392400"/>
              <a:gd name="connsiteX6" fmla="*/ 0 w 6447258"/>
              <a:gd name="connsiteY6" fmla="*/ 392400 h 392400"/>
              <a:gd name="connsiteX7" fmla="*/ 0 w 6447258"/>
              <a:gd name="connsiteY7" fmla="*/ 196200 h 392400"/>
              <a:gd name="connsiteX8" fmla="*/ 196200 w 6447258"/>
              <a:gd name="connsiteY8" fmla="*/ 0 h 392400"/>
              <a:gd name="connsiteX0" fmla="*/ 196200 w 6447258"/>
              <a:gd name="connsiteY0" fmla="*/ 0 h 392400"/>
              <a:gd name="connsiteX1" fmla="*/ 6251058 w 6447258"/>
              <a:gd name="connsiteY1" fmla="*/ 0 h 392400"/>
              <a:gd name="connsiteX2" fmla="*/ 6442495 w 6447258"/>
              <a:gd name="connsiteY2" fmla="*/ 381937 h 392400"/>
              <a:gd name="connsiteX3" fmla="*/ 6447258 w 6447258"/>
              <a:gd name="connsiteY3" fmla="*/ 392400 h 392400"/>
              <a:gd name="connsiteX4" fmla="*/ 6447258 w 6447258"/>
              <a:gd name="connsiteY4" fmla="*/ 392400 h 392400"/>
              <a:gd name="connsiteX5" fmla="*/ 0 w 6447258"/>
              <a:gd name="connsiteY5" fmla="*/ 392400 h 392400"/>
              <a:gd name="connsiteX6" fmla="*/ 0 w 6447258"/>
              <a:gd name="connsiteY6" fmla="*/ 392400 h 392400"/>
              <a:gd name="connsiteX7" fmla="*/ 0 w 6447258"/>
              <a:gd name="connsiteY7" fmla="*/ 196200 h 392400"/>
              <a:gd name="connsiteX8" fmla="*/ 196200 w 6447258"/>
              <a:gd name="connsiteY8" fmla="*/ 0 h 392400"/>
              <a:gd name="connsiteX0" fmla="*/ 196200 w 6447258"/>
              <a:gd name="connsiteY0" fmla="*/ 0 h 392400"/>
              <a:gd name="connsiteX1" fmla="*/ 6036746 w 6447258"/>
              <a:gd name="connsiteY1" fmla="*/ 4763 h 392400"/>
              <a:gd name="connsiteX2" fmla="*/ 6442495 w 6447258"/>
              <a:gd name="connsiteY2" fmla="*/ 381937 h 392400"/>
              <a:gd name="connsiteX3" fmla="*/ 6447258 w 6447258"/>
              <a:gd name="connsiteY3" fmla="*/ 392400 h 392400"/>
              <a:gd name="connsiteX4" fmla="*/ 6447258 w 6447258"/>
              <a:gd name="connsiteY4" fmla="*/ 392400 h 392400"/>
              <a:gd name="connsiteX5" fmla="*/ 0 w 6447258"/>
              <a:gd name="connsiteY5" fmla="*/ 392400 h 392400"/>
              <a:gd name="connsiteX6" fmla="*/ 0 w 6447258"/>
              <a:gd name="connsiteY6" fmla="*/ 392400 h 392400"/>
              <a:gd name="connsiteX7" fmla="*/ 0 w 6447258"/>
              <a:gd name="connsiteY7" fmla="*/ 196200 h 392400"/>
              <a:gd name="connsiteX8" fmla="*/ 196200 w 6447258"/>
              <a:gd name="connsiteY8" fmla="*/ 0 h 392400"/>
              <a:gd name="connsiteX0" fmla="*/ 196200 w 6447258"/>
              <a:gd name="connsiteY0" fmla="*/ 0 h 392400"/>
              <a:gd name="connsiteX1" fmla="*/ 6036746 w 6447258"/>
              <a:gd name="connsiteY1" fmla="*/ 4763 h 392400"/>
              <a:gd name="connsiteX2" fmla="*/ 6442495 w 6447258"/>
              <a:gd name="connsiteY2" fmla="*/ 381937 h 392400"/>
              <a:gd name="connsiteX3" fmla="*/ 6447258 w 6447258"/>
              <a:gd name="connsiteY3" fmla="*/ 392400 h 392400"/>
              <a:gd name="connsiteX4" fmla="*/ 6447258 w 6447258"/>
              <a:gd name="connsiteY4" fmla="*/ 392400 h 392400"/>
              <a:gd name="connsiteX5" fmla="*/ 0 w 6447258"/>
              <a:gd name="connsiteY5" fmla="*/ 392400 h 392400"/>
              <a:gd name="connsiteX6" fmla="*/ 0 w 6447258"/>
              <a:gd name="connsiteY6" fmla="*/ 392400 h 392400"/>
              <a:gd name="connsiteX7" fmla="*/ 0 w 6447258"/>
              <a:gd name="connsiteY7" fmla="*/ 196200 h 392400"/>
              <a:gd name="connsiteX8" fmla="*/ 196200 w 6447258"/>
              <a:gd name="connsiteY8" fmla="*/ 0 h 392400"/>
              <a:gd name="connsiteX0" fmla="*/ 196200 w 6447258"/>
              <a:gd name="connsiteY0" fmla="*/ 0 h 392400"/>
              <a:gd name="connsiteX1" fmla="*/ 6036746 w 6447258"/>
              <a:gd name="connsiteY1" fmla="*/ 4763 h 392400"/>
              <a:gd name="connsiteX2" fmla="*/ 6442495 w 6447258"/>
              <a:gd name="connsiteY2" fmla="*/ 381937 h 392400"/>
              <a:gd name="connsiteX3" fmla="*/ 6447258 w 6447258"/>
              <a:gd name="connsiteY3" fmla="*/ 392400 h 392400"/>
              <a:gd name="connsiteX4" fmla="*/ 6447258 w 6447258"/>
              <a:gd name="connsiteY4" fmla="*/ 392400 h 392400"/>
              <a:gd name="connsiteX5" fmla="*/ 0 w 6447258"/>
              <a:gd name="connsiteY5" fmla="*/ 392400 h 392400"/>
              <a:gd name="connsiteX6" fmla="*/ 0 w 6447258"/>
              <a:gd name="connsiteY6" fmla="*/ 392400 h 392400"/>
              <a:gd name="connsiteX7" fmla="*/ 0 w 6447258"/>
              <a:gd name="connsiteY7" fmla="*/ 196200 h 392400"/>
              <a:gd name="connsiteX8" fmla="*/ 196200 w 6447258"/>
              <a:gd name="connsiteY8" fmla="*/ 0 h 392400"/>
              <a:gd name="connsiteX0" fmla="*/ 196200 w 6447258"/>
              <a:gd name="connsiteY0" fmla="*/ 0 h 392400"/>
              <a:gd name="connsiteX1" fmla="*/ 6036746 w 6447258"/>
              <a:gd name="connsiteY1" fmla="*/ 4763 h 392400"/>
              <a:gd name="connsiteX2" fmla="*/ 6442495 w 6447258"/>
              <a:gd name="connsiteY2" fmla="*/ 381937 h 392400"/>
              <a:gd name="connsiteX3" fmla="*/ 6447258 w 6447258"/>
              <a:gd name="connsiteY3" fmla="*/ 392400 h 392400"/>
              <a:gd name="connsiteX4" fmla="*/ 6447258 w 6447258"/>
              <a:gd name="connsiteY4" fmla="*/ 392400 h 392400"/>
              <a:gd name="connsiteX5" fmla="*/ 0 w 6447258"/>
              <a:gd name="connsiteY5" fmla="*/ 392400 h 392400"/>
              <a:gd name="connsiteX6" fmla="*/ 0 w 6447258"/>
              <a:gd name="connsiteY6" fmla="*/ 392400 h 392400"/>
              <a:gd name="connsiteX7" fmla="*/ 0 w 6447258"/>
              <a:gd name="connsiteY7" fmla="*/ 196200 h 392400"/>
              <a:gd name="connsiteX8" fmla="*/ 196200 w 6447258"/>
              <a:gd name="connsiteY8" fmla="*/ 0 h 392400"/>
              <a:gd name="connsiteX0" fmla="*/ 196200 w 6447258"/>
              <a:gd name="connsiteY0" fmla="*/ 0 h 392400"/>
              <a:gd name="connsiteX1" fmla="*/ 6036746 w 6447258"/>
              <a:gd name="connsiteY1" fmla="*/ 4763 h 392400"/>
              <a:gd name="connsiteX2" fmla="*/ 6442495 w 6447258"/>
              <a:gd name="connsiteY2" fmla="*/ 381937 h 392400"/>
              <a:gd name="connsiteX3" fmla="*/ 6447258 w 6447258"/>
              <a:gd name="connsiteY3" fmla="*/ 392400 h 392400"/>
              <a:gd name="connsiteX4" fmla="*/ 6447258 w 6447258"/>
              <a:gd name="connsiteY4" fmla="*/ 392400 h 392400"/>
              <a:gd name="connsiteX5" fmla="*/ 0 w 6447258"/>
              <a:gd name="connsiteY5" fmla="*/ 392400 h 392400"/>
              <a:gd name="connsiteX6" fmla="*/ 0 w 6447258"/>
              <a:gd name="connsiteY6" fmla="*/ 392400 h 392400"/>
              <a:gd name="connsiteX7" fmla="*/ 0 w 6447258"/>
              <a:gd name="connsiteY7" fmla="*/ 196200 h 392400"/>
              <a:gd name="connsiteX8" fmla="*/ 196200 w 6447258"/>
              <a:gd name="connsiteY8" fmla="*/ 0 h 392400"/>
              <a:gd name="connsiteX0" fmla="*/ 196200 w 6447258"/>
              <a:gd name="connsiteY0" fmla="*/ 0 h 392400"/>
              <a:gd name="connsiteX1" fmla="*/ 6036746 w 6447258"/>
              <a:gd name="connsiteY1" fmla="*/ 4763 h 392400"/>
              <a:gd name="connsiteX2" fmla="*/ 6442495 w 6447258"/>
              <a:gd name="connsiteY2" fmla="*/ 381937 h 392400"/>
              <a:gd name="connsiteX3" fmla="*/ 6447258 w 6447258"/>
              <a:gd name="connsiteY3" fmla="*/ 392400 h 392400"/>
              <a:gd name="connsiteX4" fmla="*/ 6447258 w 6447258"/>
              <a:gd name="connsiteY4" fmla="*/ 392400 h 392400"/>
              <a:gd name="connsiteX5" fmla="*/ 0 w 6447258"/>
              <a:gd name="connsiteY5" fmla="*/ 392400 h 392400"/>
              <a:gd name="connsiteX6" fmla="*/ 0 w 6447258"/>
              <a:gd name="connsiteY6" fmla="*/ 392400 h 392400"/>
              <a:gd name="connsiteX7" fmla="*/ 0 w 6447258"/>
              <a:gd name="connsiteY7" fmla="*/ 391462 h 392400"/>
              <a:gd name="connsiteX8" fmla="*/ 196200 w 6447258"/>
              <a:gd name="connsiteY8" fmla="*/ 0 h 392400"/>
              <a:gd name="connsiteX0" fmla="*/ 196845 w 6447903"/>
              <a:gd name="connsiteY0" fmla="*/ 0 h 392400"/>
              <a:gd name="connsiteX1" fmla="*/ 6037391 w 6447903"/>
              <a:gd name="connsiteY1" fmla="*/ 4763 h 392400"/>
              <a:gd name="connsiteX2" fmla="*/ 6443140 w 6447903"/>
              <a:gd name="connsiteY2" fmla="*/ 381937 h 392400"/>
              <a:gd name="connsiteX3" fmla="*/ 6447903 w 6447903"/>
              <a:gd name="connsiteY3" fmla="*/ 392400 h 392400"/>
              <a:gd name="connsiteX4" fmla="*/ 6447903 w 6447903"/>
              <a:gd name="connsiteY4" fmla="*/ 392400 h 392400"/>
              <a:gd name="connsiteX5" fmla="*/ 645 w 6447903"/>
              <a:gd name="connsiteY5" fmla="*/ 392400 h 392400"/>
              <a:gd name="connsiteX6" fmla="*/ 645 w 6447903"/>
              <a:gd name="connsiteY6" fmla="*/ 392400 h 392400"/>
              <a:gd name="connsiteX7" fmla="*/ 645 w 6447903"/>
              <a:gd name="connsiteY7" fmla="*/ 391462 h 392400"/>
              <a:gd name="connsiteX8" fmla="*/ 196845 w 6447903"/>
              <a:gd name="connsiteY8" fmla="*/ 0 h 392400"/>
              <a:gd name="connsiteX0" fmla="*/ 363139 w 6447510"/>
              <a:gd name="connsiteY0" fmla="*/ 0 h 392400"/>
              <a:gd name="connsiteX1" fmla="*/ 6036998 w 6447510"/>
              <a:gd name="connsiteY1" fmla="*/ 4763 h 392400"/>
              <a:gd name="connsiteX2" fmla="*/ 6442747 w 6447510"/>
              <a:gd name="connsiteY2" fmla="*/ 381937 h 392400"/>
              <a:gd name="connsiteX3" fmla="*/ 6447510 w 6447510"/>
              <a:gd name="connsiteY3" fmla="*/ 392400 h 392400"/>
              <a:gd name="connsiteX4" fmla="*/ 6447510 w 6447510"/>
              <a:gd name="connsiteY4" fmla="*/ 392400 h 392400"/>
              <a:gd name="connsiteX5" fmla="*/ 252 w 6447510"/>
              <a:gd name="connsiteY5" fmla="*/ 392400 h 392400"/>
              <a:gd name="connsiteX6" fmla="*/ 252 w 6447510"/>
              <a:gd name="connsiteY6" fmla="*/ 392400 h 392400"/>
              <a:gd name="connsiteX7" fmla="*/ 252 w 6447510"/>
              <a:gd name="connsiteY7" fmla="*/ 391462 h 392400"/>
              <a:gd name="connsiteX8" fmla="*/ 363139 w 6447510"/>
              <a:gd name="connsiteY8" fmla="*/ 0 h 392400"/>
              <a:gd name="connsiteX0" fmla="*/ 363373 w 6447744"/>
              <a:gd name="connsiteY0" fmla="*/ 0 h 392400"/>
              <a:gd name="connsiteX1" fmla="*/ 6037232 w 6447744"/>
              <a:gd name="connsiteY1" fmla="*/ 4763 h 392400"/>
              <a:gd name="connsiteX2" fmla="*/ 6442981 w 6447744"/>
              <a:gd name="connsiteY2" fmla="*/ 381937 h 392400"/>
              <a:gd name="connsiteX3" fmla="*/ 6447744 w 6447744"/>
              <a:gd name="connsiteY3" fmla="*/ 392400 h 392400"/>
              <a:gd name="connsiteX4" fmla="*/ 6447744 w 6447744"/>
              <a:gd name="connsiteY4" fmla="*/ 392400 h 392400"/>
              <a:gd name="connsiteX5" fmla="*/ 486 w 6447744"/>
              <a:gd name="connsiteY5" fmla="*/ 392400 h 392400"/>
              <a:gd name="connsiteX6" fmla="*/ 486 w 6447744"/>
              <a:gd name="connsiteY6" fmla="*/ 392400 h 392400"/>
              <a:gd name="connsiteX7" fmla="*/ 486 w 6447744"/>
              <a:gd name="connsiteY7" fmla="*/ 391462 h 392400"/>
              <a:gd name="connsiteX8" fmla="*/ 363373 w 6447744"/>
              <a:gd name="connsiteY8" fmla="*/ 0 h 392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447744" h="392400">
                <a:moveTo>
                  <a:pt x="363373" y="0"/>
                </a:moveTo>
                <a:lnTo>
                  <a:pt x="6037232" y="4763"/>
                </a:lnTo>
                <a:cubicBezTo>
                  <a:pt x="6297990" y="9525"/>
                  <a:pt x="6442981" y="202141"/>
                  <a:pt x="6442981" y="381937"/>
                </a:cubicBezTo>
                <a:lnTo>
                  <a:pt x="6447744" y="392400"/>
                </a:lnTo>
                <a:lnTo>
                  <a:pt x="6447744" y="392400"/>
                </a:lnTo>
                <a:lnTo>
                  <a:pt x="486" y="392400"/>
                </a:lnTo>
                <a:lnTo>
                  <a:pt x="486" y="392400"/>
                </a:lnTo>
                <a:lnTo>
                  <a:pt x="486" y="391462"/>
                </a:lnTo>
                <a:cubicBezTo>
                  <a:pt x="-9039" y="173566"/>
                  <a:pt x="121665" y="9525"/>
                  <a:pt x="363373" y="0"/>
                </a:cubicBezTo>
                <a:close/>
              </a:path>
            </a:pathLst>
          </a:custGeom>
          <a:solidFill>
            <a:schemeClr val="accent1"/>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400" b="1">
                <a:solidFill>
                  <a:schemeClr val="bg1"/>
                </a:solidFill>
              </a:rPr>
              <a:t>What is reflected in the datasets?</a:t>
            </a:r>
          </a:p>
        </xdr:txBody>
      </xdr:sp>
    </xdr:grpSp>
    <xdr:clientData/>
  </xdr:twoCellAnchor>
  <xdr:twoCellAnchor>
    <xdr:from>
      <xdr:col>1</xdr:col>
      <xdr:colOff>476249</xdr:colOff>
      <xdr:row>64</xdr:row>
      <xdr:rowOff>48196</xdr:rowOff>
    </xdr:from>
    <xdr:to>
      <xdr:col>5</xdr:col>
      <xdr:colOff>85724</xdr:colOff>
      <xdr:row>68</xdr:row>
      <xdr:rowOff>37528</xdr:rowOff>
    </xdr:to>
    <xdr:grpSp>
      <xdr:nvGrpSpPr>
        <xdr:cNvPr id="254" name="transactions 7">
          <a:extLst>
            <a:ext uri="{FF2B5EF4-FFF2-40B4-BE49-F238E27FC236}">
              <a16:creationId xmlns:a16="http://schemas.microsoft.com/office/drawing/2014/main" id="{00000000-0008-0000-0400-0000FE000000}"/>
            </a:ext>
            <a:ext uri="{C183D7F6-B498-43B3-948B-1728B52AA6E4}">
              <adec:decorative xmlns:adec="http://schemas.microsoft.com/office/drawing/2017/decorative" val="1"/>
            </a:ext>
          </a:extLst>
        </xdr:cNvPr>
        <xdr:cNvGrpSpPr/>
      </xdr:nvGrpSpPr>
      <xdr:grpSpPr>
        <a:xfrm>
          <a:off x="1114424" y="4886325"/>
          <a:ext cx="4391025" cy="0"/>
          <a:chOff x="1114009" y="1640504"/>
          <a:chExt cx="4616278" cy="3127912"/>
        </a:xfrm>
      </xdr:grpSpPr>
      <xdr:sp macro="" textlink="">
        <xdr:nvSpPr>
          <xdr:cNvPr id="255" name="Rectangle 254">
            <a:extLst>
              <a:ext uri="{FF2B5EF4-FFF2-40B4-BE49-F238E27FC236}">
                <a16:creationId xmlns:a16="http://schemas.microsoft.com/office/drawing/2014/main" id="{00000000-0008-0000-0400-0000FF000000}"/>
              </a:ext>
            </a:extLst>
          </xdr:cNvPr>
          <xdr:cNvSpPr/>
        </xdr:nvSpPr>
        <xdr:spPr>
          <a:xfrm>
            <a:off x="1258954" y="1663575"/>
            <a:ext cx="629478" cy="30670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56" name="O1details">
            <a:extLst>
              <a:ext uri="{FF2B5EF4-FFF2-40B4-BE49-F238E27FC236}">
                <a16:creationId xmlns:a16="http://schemas.microsoft.com/office/drawing/2014/main" id="{00000000-0008-0000-0400-000000010000}"/>
              </a:ext>
            </a:extLst>
          </xdr:cNvPr>
          <xdr:cNvSpPr>
            <a:spLocks/>
          </xdr:cNvSpPr>
        </xdr:nvSpPr>
        <xdr:spPr>
          <a:xfrm rot="16200000" flipV="1">
            <a:off x="2213715" y="1204925"/>
            <a:ext cx="3030606" cy="4002539"/>
          </a:xfrm>
          <a:prstGeom prst="round2SameRect">
            <a:avLst>
              <a:gd name="adj1" fmla="val 21964"/>
              <a:gd name="adj2" fmla="val 0"/>
            </a:avLst>
          </a:prstGeom>
          <a:noFill/>
          <a:ln w="38100">
            <a:solidFill>
              <a:srgbClr val="EFDCFF"/>
            </a:solidFill>
          </a:ln>
          <a:effectLst>
            <a:outerShdw blurRad="38100" dist="25400" algn="ctr" rotWithShape="0">
              <a:schemeClr val="accent1">
                <a:alpha val="45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300"/>
              </a:spcBef>
              <a:spcAft>
                <a:spcPts val="300"/>
              </a:spcAft>
            </a:pPr>
            <a:r>
              <a:rPr lang="en-AU" sz="1000">
                <a:solidFill>
                  <a:schemeClr val="tx2"/>
                </a:solidFill>
              </a:rPr>
              <a:t> </a:t>
            </a:r>
          </a:p>
        </xdr:txBody>
      </xdr:sp>
      <xdr:sp macro="" textlink="">
        <xdr:nvSpPr>
          <xdr:cNvPr id="257" name="OBack">
            <a:extLst>
              <a:ext uri="{FF2B5EF4-FFF2-40B4-BE49-F238E27FC236}">
                <a16:creationId xmlns:a16="http://schemas.microsoft.com/office/drawing/2014/main" id="{00000000-0008-0000-0400-000001010000}"/>
              </a:ext>
            </a:extLst>
          </xdr:cNvPr>
          <xdr:cNvSpPr>
            <a:spLocks/>
          </xdr:cNvSpPr>
        </xdr:nvSpPr>
        <xdr:spPr>
          <a:xfrm rot="16200000">
            <a:off x="-86220" y="2840733"/>
            <a:ext cx="3127912" cy="727454"/>
          </a:xfrm>
          <a:prstGeom prst="round2SameRect">
            <a:avLst>
              <a:gd name="adj1" fmla="val 50000"/>
              <a:gd name="adj2" fmla="val 0"/>
            </a:avLst>
          </a:prstGeom>
          <a:solidFill>
            <a:schemeClr val="accent1"/>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horz" wrap="square" lIns="36000" tIns="0" rIns="36000" bIns="72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400"/>
              </a:spcBef>
              <a:spcAft>
                <a:spcPts val="400"/>
              </a:spcAft>
            </a:pPr>
            <a:r>
              <a:rPr lang="en-AU" sz="1600" b="1">
                <a:solidFill>
                  <a:schemeClr val="bg1"/>
                </a:solidFill>
              </a:rPr>
              <a:t>Transactions </a:t>
            </a:r>
          </a:p>
        </xdr:txBody>
      </xdr:sp>
    </xdr:grpSp>
    <xdr:clientData/>
  </xdr:twoCellAnchor>
  <xdr:twoCellAnchor>
    <xdr:from>
      <xdr:col>7</xdr:col>
      <xdr:colOff>200025</xdr:colOff>
      <xdr:row>72</xdr:row>
      <xdr:rowOff>161925</xdr:rowOff>
    </xdr:from>
    <xdr:to>
      <xdr:col>13</xdr:col>
      <xdr:colOff>266700</xdr:colOff>
      <xdr:row>73</xdr:row>
      <xdr:rowOff>216690</xdr:rowOff>
    </xdr:to>
    <xdr:grpSp>
      <xdr:nvGrpSpPr>
        <xdr:cNvPr id="1998" name="guidance 7" descr="Relevant section(s) in Guidance materials: Paragraphs 131, 135 , 199-200 and 205.&#10;">
          <a:extLst>
            <a:ext uri="{FF2B5EF4-FFF2-40B4-BE49-F238E27FC236}">
              <a16:creationId xmlns:a16="http://schemas.microsoft.com/office/drawing/2014/main" id="{00000000-0008-0000-0400-0000CE070000}"/>
            </a:ext>
          </a:extLst>
        </xdr:cNvPr>
        <xdr:cNvGrpSpPr/>
      </xdr:nvGrpSpPr>
      <xdr:grpSpPr>
        <a:xfrm>
          <a:off x="7620000" y="4886325"/>
          <a:ext cx="4467225" cy="0"/>
          <a:chOff x="1176131" y="4876521"/>
          <a:chExt cx="4326024" cy="245264"/>
        </a:xfrm>
      </xdr:grpSpPr>
      <xdr:sp macro="" textlink="">
        <xdr:nvSpPr>
          <xdr:cNvPr id="1999" name="Rectangle: Diagonal Corners Snipped 258">
            <a:extLst>
              <a:ext uri="{FF2B5EF4-FFF2-40B4-BE49-F238E27FC236}">
                <a16:creationId xmlns:a16="http://schemas.microsoft.com/office/drawing/2014/main" id="{00000000-0008-0000-0400-0000CF070000}"/>
              </a:ext>
            </a:extLst>
          </xdr:cNvPr>
          <xdr:cNvSpPr/>
        </xdr:nvSpPr>
        <xdr:spPr>
          <a:xfrm>
            <a:off x="1176131" y="4876521"/>
            <a:ext cx="4326024" cy="245264"/>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0" tIns="36000" rIns="36000" bIns="36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indent="252000" algn="r"/>
            <a:r>
              <a:rPr lang="en-AU" sz="950" i="0">
                <a:solidFill>
                  <a:schemeClr val="tx2"/>
                </a:solidFill>
              </a:rPr>
              <a:t>Relevant section(s) in Guidance materials: </a:t>
            </a:r>
            <a:r>
              <a:rPr lang="en-AU" sz="950" i="0" kern="1200">
                <a:solidFill>
                  <a:schemeClr val="tx2"/>
                </a:solidFill>
                <a:effectLst/>
                <a:latin typeface="+mn-lt"/>
                <a:ea typeface="+mn-ea"/>
                <a:cs typeface="+mn-cs"/>
              </a:rPr>
              <a:t>Paragraphs 131, 135 , 199-200 and 205</a:t>
            </a:r>
            <a:endParaRPr lang="en-AU" sz="950" i="0">
              <a:solidFill>
                <a:schemeClr val="tx2"/>
              </a:solidFill>
            </a:endParaRPr>
          </a:p>
        </xdr:txBody>
      </xdr:sp>
      <xdr:pic>
        <xdr:nvPicPr>
          <xdr:cNvPr id="2000" name="Graphic 42" descr="Magnifying glass with solid fill">
            <a:extLst>
              <a:ext uri="{FF2B5EF4-FFF2-40B4-BE49-F238E27FC236}">
                <a16:creationId xmlns:a16="http://schemas.microsoft.com/office/drawing/2014/main" id="{00000000-0008-0000-0400-0000D007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247196" y="4882153"/>
            <a:ext cx="224687" cy="234000"/>
          </a:xfrm>
          <a:prstGeom prst="rect">
            <a:avLst/>
          </a:prstGeom>
        </xdr:spPr>
      </xdr:pic>
    </xdr:grpSp>
    <xdr:clientData/>
  </xdr:twoCellAnchor>
  <xdr:twoCellAnchor editAs="oneCell">
    <xdr:from>
      <xdr:col>0</xdr:col>
      <xdr:colOff>0</xdr:colOff>
      <xdr:row>74</xdr:row>
      <xdr:rowOff>56670</xdr:rowOff>
    </xdr:from>
    <xdr:to>
      <xdr:col>4</xdr:col>
      <xdr:colOff>449550</xdr:colOff>
      <xdr:row>74</xdr:row>
      <xdr:rowOff>876180</xdr:rowOff>
    </xdr:to>
    <xdr:pic>
      <xdr:nvPicPr>
        <xdr:cNvPr id="262" name="Picture 261">
          <a:extLst>
            <a:ext uri="{FF2B5EF4-FFF2-40B4-BE49-F238E27FC236}">
              <a16:creationId xmlns:a16="http://schemas.microsoft.com/office/drawing/2014/main" id="{00000000-0008-0000-0400-00000601000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0" y="18820920"/>
          <a:ext cx="3135600" cy="819510"/>
        </a:xfrm>
        <a:prstGeom prst="rect">
          <a:avLst/>
        </a:prstGeom>
      </xdr:spPr>
    </xdr:pic>
    <xdr:clientData/>
  </xdr:twoCellAnchor>
  <xdr:twoCellAnchor>
    <xdr:from>
      <xdr:col>6</xdr:col>
      <xdr:colOff>285750</xdr:colOff>
      <xdr:row>4</xdr:row>
      <xdr:rowOff>19050</xdr:rowOff>
    </xdr:from>
    <xdr:to>
      <xdr:col>13</xdr:col>
      <xdr:colOff>363017</xdr:colOff>
      <xdr:row>10</xdr:row>
      <xdr:rowOff>1717</xdr:rowOff>
    </xdr:to>
    <xdr:grpSp>
      <xdr:nvGrpSpPr>
        <xdr:cNvPr id="38" name="Group 37" descr="WHAT IS REFLECTED IN THE DATASETS?:&#10;While AusSubCo1 made a single batch payment of $100,000, this payment relates to four separate payments made under a trade credit arrangement, and this needs to be reflected accordingly in the datasets. &#10;Specifically, 4 payments are recorded ($20,000, $30,000, $10,000 and $40,000) with the same payment date (12/7/2024) and same payment terms (of 30 days), however each of the 4 payments ultimately has a different payment time (which are calculated with reference to the respective individual invoice issue dates).&#10;&#10;Note: As the payment was made on 12/7/2024, it is reportable in the payment times report for the Relevant Reporting Period. It does not matter that the Purchase Order and some of the invoices were issued, nor that some of the supplies were completed, before the start of the Relevant Reporting Period.&#10;&#10;Note: Despite INV-2192 and INV-2392 specifying payment terms of 14 days and 60 days respectively, the payment term for all 4 payments is recorded as 30 days. This is because terms set by a written contract must be used when they are different to the terms set out on an invoice. &#10;&#10;Note: Although AusSubCo 1 signed the $100,000 cheque on 09/07/2024, it was posted to the supplier on 12/07/2024. Accordingly, the Payment Date recorded in the datasets is 12/07/2024.&#10;">
          <a:extLst>
            <a:ext uri="{FF2B5EF4-FFF2-40B4-BE49-F238E27FC236}">
              <a16:creationId xmlns:a16="http://schemas.microsoft.com/office/drawing/2014/main" id="{00000000-0008-0000-0400-000026000000}"/>
            </a:ext>
          </a:extLst>
        </xdr:cNvPr>
        <xdr:cNvGrpSpPr>
          <a:grpSpLocks noChangeAspect="1"/>
        </xdr:cNvGrpSpPr>
      </xdr:nvGrpSpPr>
      <xdr:grpSpPr>
        <a:xfrm>
          <a:off x="6886575" y="1133475"/>
          <a:ext cx="5296967" cy="0"/>
          <a:chOff x="6886575" y="1209675"/>
          <a:chExt cx="5296967" cy="3221167"/>
        </a:xfrm>
      </xdr:grpSpPr>
      <xdr:sp macro="" textlink="">
        <xdr:nvSpPr>
          <xdr:cNvPr id="36" name="O2details">
            <a:extLst>
              <a:ext uri="{FF2B5EF4-FFF2-40B4-BE49-F238E27FC236}">
                <a16:creationId xmlns:a16="http://schemas.microsoft.com/office/drawing/2014/main" id="{00000000-0008-0000-0400-000024000000}"/>
              </a:ext>
            </a:extLst>
          </xdr:cNvPr>
          <xdr:cNvSpPr/>
        </xdr:nvSpPr>
        <xdr:spPr>
          <a:xfrm>
            <a:off x="6886575" y="3295650"/>
            <a:ext cx="5296967" cy="1135192"/>
          </a:xfrm>
          <a:prstGeom prst="round2SameRect">
            <a:avLst>
              <a:gd name="adj1" fmla="val 0"/>
              <a:gd name="adj2" fmla="val 29391"/>
            </a:avLst>
          </a:prstGeom>
          <a:solidFill>
            <a:schemeClr val="bg2"/>
          </a:solidFill>
          <a:ln>
            <a:noFill/>
          </a:ln>
          <a:effectLst>
            <a:innerShdw blurRad="38100" dist="25400" dir="5400000">
              <a:schemeClr val="accent1">
                <a:alpha val="36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0" rIns="72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200"/>
              </a:spcBef>
              <a:spcAft>
                <a:spcPts val="200"/>
              </a:spcAft>
            </a:pPr>
            <a:r>
              <a:rPr lang="en-AU" sz="1000" b="1">
                <a:solidFill>
                  <a:schemeClr val="tx2"/>
                </a:solidFill>
              </a:rPr>
              <a:t>Note</a:t>
            </a:r>
            <a:r>
              <a:rPr lang="en-AU" sz="1000">
                <a:solidFill>
                  <a:schemeClr val="tx2"/>
                </a:solidFill>
              </a:rPr>
              <a:t>: Although AusSubCo 1 signed the $100,000 cheque on 09/07/2024, it was posted to the supplier on 12/07/2024. Accordingly, the Payment Date recorded in the datasets is 12/07/2024.</a:t>
            </a:r>
            <a:endParaRPr lang="en-AU" sz="950">
              <a:solidFill>
                <a:schemeClr val="tx2"/>
              </a:solidFill>
            </a:endParaRPr>
          </a:p>
        </xdr:txBody>
      </xdr:sp>
      <xdr:sp macro="" textlink="">
        <xdr:nvSpPr>
          <xdr:cNvPr id="4" name="OBack">
            <a:extLst>
              <a:ext uri="{FF2B5EF4-FFF2-40B4-BE49-F238E27FC236}">
                <a16:creationId xmlns:a16="http://schemas.microsoft.com/office/drawing/2014/main" id="{00000000-0008-0000-0400-000004000000}"/>
              </a:ext>
            </a:extLst>
          </xdr:cNvPr>
          <xdr:cNvSpPr/>
        </xdr:nvSpPr>
        <xdr:spPr>
          <a:xfrm>
            <a:off x="6886575" y="1209675"/>
            <a:ext cx="5296967" cy="691200"/>
          </a:xfrm>
          <a:prstGeom prst="round2SameRect">
            <a:avLst>
              <a:gd name="adj1" fmla="val 49368"/>
              <a:gd name="adj2" fmla="val 0"/>
            </a:avLst>
          </a:prstGeom>
          <a:solidFill>
            <a:schemeClr val="accent1"/>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18000" rIns="72000" bIns="72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400" b="1">
                <a:solidFill>
                  <a:schemeClr val="bg1"/>
                </a:solidFill>
              </a:rPr>
              <a:t>What is reflected in the datasets?</a:t>
            </a:r>
          </a:p>
        </xdr:txBody>
      </xdr:sp>
      <xdr:sp macro="" textlink="">
        <xdr:nvSpPr>
          <xdr:cNvPr id="5" name="O2details">
            <a:extLst>
              <a:ext uri="{FF2B5EF4-FFF2-40B4-BE49-F238E27FC236}">
                <a16:creationId xmlns:a16="http://schemas.microsoft.com/office/drawing/2014/main" id="{00000000-0008-0000-0400-000005000000}"/>
              </a:ext>
            </a:extLst>
          </xdr:cNvPr>
          <xdr:cNvSpPr/>
        </xdr:nvSpPr>
        <xdr:spPr>
          <a:xfrm>
            <a:off x="6886575" y="2846483"/>
            <a:ext cx="5296967" cy="1135192"/>
          </a:xfrm>
          <a:prstGeom prst="round2SameRect">
            <a:avLst>
              <a:gd name="adj1" fmla="val 0"/>
              <a:gd name="adj2" fmla="val 29391"/>
            </a:avLst>
          </a:prstGeom>
          <a:solidFill>
            <a:schemeClr val="bg2"/>
          </a:solidFill>
          <a:ln>
            <a:noFill/>
          </a:ln>
          <a:effectLst>
            <a:innerShdw blurRad="38100" dist="25400" dir="5400000">
              <a:schemeClr val="accent1">
                <a:alpha val="36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90000" tIns="612000" rIns="90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200"/>
              </a:spcBef>
              <a:spcAft>
                <a:spcPts val="200"/>
              </a:spcAft>
            </a:pPr>
            <a:r>
              <a:rPr lang="en-AU" sz="950" b="1">
                <a:solidFill>
                  <a:srgbClr val="413A4A"/>
                </a:solidFill>
                <a:latin typeface="Calibri" panose="020F0502020204030204" pitchFamily="34" charset="0"/>
              </a:rPr>
              <a:t>Note:</a:t>
            </a:r>
            <a:r>
              <a:rPr lang="en-AU" sz="950">
                <a:solidFill>
                  <a:srgbClr val="413A4A"/>
                </a:solidFill>
                <a:latin typeface="Calibri" panose="020F0502020204030204" pitchFamily="34" charset="0"/>
              </a:rPr>
              <a:t> Despite INV-2192 and INV-2392 specifying payment terms of 14 days and 60 days respectively, the payment term for all 4 payments is recorded as 30 days. This is because terms set by a written contract must be used when they are different to the terms set out on an invoice. </a:t>
            </a:r>
            <a:endParaRPr lang="en-AU" sz="950">
              <a:solidFill>
                <a:schemeClr val="tx1"/>
              </a:solidFill>
            </a:endParaRPr>
          </a:p>
        </xdr:txBody>
      </xdr:sp>
      <xdr:sp macro="" textlink="">
        <xdr:nvSpPr>
          <xdr:cNvPr id="6" name="O2details">
            <a:extLst>
              <a:ext uri="{FF2B5EF4-FFF2-40B4-BE49-F238E27FC236}">
                <a16:creationId xmlns:a16="http://schemas.microsoft.com/office/drawing/2014/main" id="{00000000-0008-0000-0400-000006000000}"/>
              </a:ext>
            </a:extLst>
          </xdr:cNvPr>
          <xdr:cNvSpPr/>
        </xdr:nvSpPr>
        <xdr:spPr>
          <a:xfrm>
            <a:off x="6886575" y="2229416"/>
            <a:ext cx="5296967" cy="1166020"/>
          </a:xfrm>
          <a:prstGeom prst="round2SameRect">
            <a:avLst>
              <a:gd name="adj1" fmla="val 0"/>
              <a:gd name="adj2" fmla="val 28656"/>
            </a:avLst>
          </a:prstGeom>
          <a:solidFill>
            <a:schemeClr val="bg2"/>
          </a:solidFill>
          <a:ln>
            <a:noFill/>
          </a:ln>
          <a:effectLst>
            <a:innerShdw blurRad="38100" dist="25400" dir="5400000">
              <a:schemeClr val="accent1">
                <a:alpha val="36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144000" tIns="540000" rIns="144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200"/>
              </a:spcBef>
              <a:spcAft>
                <a:spcPts val="200"/>
              </a:spcAft>
            </a:pPr>
            <a:r>
              <a:rPr lang="en-AU" sz="950" b="1">
                <a:solidFill>
                  <a:srgbClr val="413A4A"/>
                </a:solidFill>
                <a:latin typeface="Calibri" panose="020F0502020204030204" pitchFamily="34" charset="0"/>
              </a:rPr>
              <a:t>Note:</a:t>
            </a:r>
            <a:r>
              <a:rPr lang="en-AU" sz="950">
                <a:solidFill>
                  <a:srgbClr val="413A4A"/>
                </a:solidFill>
                <a:latin typeface="Calibri" panose="020F0502020204030204" pitchFamily="34" charset="0"/>
              </a:rPr>
              <a:t> As the payment was made on 12/7/2024, it is reportable in the payment times report for the Relevant Reporting Period. It does not matter that the Purchase Order and some of the invoices were issued, nor that some of the supplies were completed, before the start of the Relevant Reporting Period.</a:t>
            </a:r>
            <a:endParaRPr lang="en-AU" sz="950">
              <a:solidFill>
                <a:schemeClr val="tx1"/>
              </a:solidFill>
            </a:endParaRPr>
          </a:p>
        </xdr:txBody>
      </xdr:sp>
      <xdr:sp macro="" textlink="">
        <xdr:nvSpPr>
          <xdr:cNvPr id="8" name="O1details">
            <a:extLst>
              <a:ext uri="{FF2B5EF4-FFF2-40B4-BE49-F238E27FC236}">
                <a16:creationId xmlns:a16="http://schemas.microsoft.com/office/drawing/2014/main" id="{00000000-0008-0000-0400-000008000000}"/>
              </a:ext>
            </a:extLst>
          </xdr:cNvPr>
          <xdr:cNvSpPr>
            <a:spLocks/>
          </xdr:cNvSpPr>
        </xdr:nvSpPr>
        <xdr:spPr>
          <a:xfrm>
            <a:off x="6886575" y="1575182"/>
            <a:ext cx="5296967" cy="1125775"/>
          </a:xfrm>
          <a:prstGeom prst="round2SameRect">
            <a:avLst>
              <a:gd name="adj1" fmla="val 0"/>
              <a:gd name="adj2" fmla="val 30666"/>
            </a:avLst>
          </a:prstGeom>
          <a:solidFill>
            <a:schemeClr val="bg2"/>
          </a:solidFill>
          <a:ln>
            <a:noFill/>
          </a:ln>
          <a:effectLst>
            <a:innerShdw blurRad="38100" dist="25400" dir="5400000">
              <a:schemeClr val="accent1">
                <a:alpha val="36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108000" tIns="36000" rIns="108000" bIns="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200"/>
              </a:spcBef>
              <a:spcAft>
                <a:spcPts val="200"/>
              </a:spcAft>
            </a:pPr>
            <a:r>
              <a:rPr lang="en-AU" sz="950">
                <a:solidFill>
                  <a:srgbClr val="413A4A"/>
                </a:solidFill>
                <a:latin typeface="Calibri" panose="020F0502020204030204" pitchFamily="34" charset="0"/>
              </a:rPr>
              <a:t>While AusSubCo1 made a single batch payment of $100,000, this payment relates to four separate payments made under a trade credit arrangement, and this needs to be reflected accordingly in the datasets. </a:t>
            </a:r>
            <a:br>
              <a:rPr lang="en-AU" sz="950">
                <a:solidFill>
                  <a:srgbClr val="413A4A"/>
                </a:solidFill>
                <a:latin typeface="Calibri" panose="020F0502020204030204" pitchFamily="34" charset="0"/>
              </a:rPr>
            </a:br>
            <a:r>
              <a:rPr lang="en-AU" sz="950">
                <a:solidFill>
                  <a:srgbClr val="413A4A"/>
                </a:solidFill>
                <a:latin typeface="Calibri" panose="020F0502020204030204" pitchFamily="34" charset="0"/>
              </a:rPr>
              <a:t>Specifically, 4 payments are recorded ($20,000, $30,000, $10,000 and $40,000) with the same payment date (12/7/2024) and same payment terms (of 30 days), however each of the 4 payments ultimately has a different payment time (which are calculated with reference to the respective individual invoice issue dates).</a:t>
            </a:r>
            <a:endParaRPr lang="en-AU" sz="950">
              <a:solidFill>
                <a:schemeClr val="tx1"/>
              </a:solidFill>
            </a:endParaRPr>
          </a:p>
        </xdr:txBody>
      </xdr:sp>
    </xdr:grpSp>
    <xdr:clientData/>
  </xdr:twoCellAnchor>
  <xdr:twoCellAnchor>
    <xdr:from>
      <xdr:col>7</xdr:col>
      <xdr:colOff>323850</xdr:colOff>
      <xdr:row>15</xdr:row>
      <xdr:rowOff>1</xdr:rowOff>
    </xdr:from>
    <xdr:to>
      <xdr:col>13</xdr:col>
      <xdr:colOff>398397</xdr:colOff>
      <xdr:row>25</xdr:row>
      <xdr:rowOff>288399</xdr:rowOff>
    </xdr:to>
    <xdr:grpSp>
      <xdr:nvGrpSpPr>
        <xdr:cNvPr id="9" name="dataset 2" descr="WHAT IS REFLECTED IN THE DATASETS?:&#10;Deposit: The $50,000 deposit payment is not a trade credit payment as the contract required immediate payment and the payment was not made after the supply of goods or services. &#10;&#10;Payment for supply of goods:&#10;The $100,000 payment is not a trade credit payment as it had to be made and was made on the same day as the supply &#10;(i.e. no delay between payment and supply). &#10;&#10;Payment for services:&#10;Both the $170,000 payment and the $180,000 payment are trade credit payments and are reportable for payment times reporting. &#10;Noting, however, that only the $170,000 first stage milestone payment (for INV-572) was made during the Relevant Reporting Period, and therefore it is the only payment captured in the datasets.&#10;Despite INV-612 being issued in the Relevant Reporting Period, the payment was made outside the Relevant Reporting Period and therefore not captured in the datasets (i.e. it will be captured in the datasets for the next report, for the period 1 January 2025 – 30 June 2025)&#10;&#10;&#10;">
          <a:extLst>
            <a:ext uri="{FF2B5EF4-FFF2-40B4-BE49-F238E27FC236}">
              <a16:creationId xmlns:a16="http://schemas.microsoft.com/office/drawing/2014/main" id="{00000000-0008-0000-0400-000009000000}"/>
            </a:ext>
          </a:extLst>
        </xdr:cNvPr>
        <xdr:cNvGrpSpPr/>
      </xdr:nvGrpSpPr>
      <xdr:grpSpPr>
        <a:xfrm>
          <a:off x="7743825" y="1762125"/>
          <a:ext cx="4475097" cy="0"/>
          <a:chOff x="0" y="0"/>
          <a:chExt cx="5292000" cy="3659884"/>
        </a:xfrm>
      </xdr:grpSpPr>
      <xdr:sp macro="" textlink="">
        <xdr:nvSpPr>
          <xdr:cNvPr id="10" name="O2details">
            <a:extLst>
              <a:ext uri="{FF2B5EF4-FFF2-40B4-BE49-F238E27FC236}">
                <a16:creationId xmlns:a16="http://schemas.microsoft.com/office/drawing/2014/main" id="{00000000-0008-0000-0400-00000A000000}"/>
              </a:ext>
            </a:extLst>
          </xdr:cNvPr>
          <xdr:cNvSpPr/>
        </xdr:nvSpPr>
        <xdr:spPr>
          <a:xfrm>
            <a:off x="0" y="1444362"/>
            <a:ext cx="5292000" cy="2215522"/>
          </a:xfrm>
          <a:prstGeom prst="round2SameRect">
            <a:avLst>
              <a:gd name="adj1" fmla="val 0"/>
              <a:gd name="adj2" fmla="val 15478"/>
            </a:avLst>
          </a:prstGeom>
          <a:solidFill>
            <a:schemeClr val="bg2"/>
          </a:solidFill>
          <a:ln>
            <a:noFill/>
          </a:ln>
          <a:effectLst>
            <a:innerShdw blurRad="38100" dist="25400" dir="5400000">
              <a:schemeClr val="accent1">
                <a:alpha val="36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180000" tIns="468000" rIns="180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a:spcBef>
                <a:spcPts val="200"/>
              </a:spcBef>
              <a:spcAft>
                <a:spcPts val="200"/>
              </a:spcAft>
            </a:pPr>
            <a:r>
              <a:rPr lang="en-AU" sz="950" b="1" i="0" kern="1200">
                <a:solidFill>
                  <a:schemeClr val="tx2"/>
                </a:solidFill>
                <a:effectLst/>
                <a:latin typeface="+mn-lt"/>
                <a:ea typeface="+mn-ea"/>
                <a:cs typeface="+mn-cs"/>
              </a:rPr>
              <a:t>Payment for services</a:t>
            </a:r>
            <a:br>
              <a:rPr lang="en-AU" sz="950" b="0" i="0" kern="1200">
                <a:solidFill>
                  <a:schemeClr val="tx2"/>
                </a:solidFill>
                <a:effectLst/>
                <a:latin typeface="+mn-lt"/>
                <a:ea typeface="+mn-ea"/>
                <a:cs typeface="+mn-cs"/>
              </a:rPr>
            </a:br>
            <a:r>
              <a:rPr lang="en-AU" sz="950" kern="1200">
                <a:solidFill>
                  <a:schemeClr val="tx2"/>
                </a:solidFill>
                <a:effectLst/>
                <a:latin typeface="+mn-lt"/>
                <a:ea typeface="+mn-ea"/>
                <a:cs typeface="+mn-cs"/>
              </a:rPr>
              <a:t>Both the $170,000 payment and the $180,000 payment are trade credit payments and are reportable for payment times reporting. </a:t>
            </a:r>
          </a:p>
          <a:p>
            <a:pPr lvl="0" algn="ctr">
              <a:spcBef>
                <a:spcPts val="200"/>
              </a:spcBef>
              <a:spcAft>
                <a:spcPts val="200"/>
              </a:spcAft>
            </a:pPr>
            <a:r>
              <a:rPr lang="en-AU" sz="950" kern="1200">
                <a:solidFill>
                  <a:schemeClr val="tx2"/>
                </a:solidFill>
                <a:effectLst/>
                <a:latin typeface="+mn-lt"/>
                <a:ea typeface="+mn-ea"/>
                <a:cs typeface="+mn-cs"/>
              </a:rPr>
              <a:t>Noting, however, that only the $170,000 first stage milestone payment (for INV-572) was made during the Relevant Reporting Period, and therefore it is the only payment captured in the datasets.</a:t>
            </a:r>
            <a:endParaRPr lang="en-AU" sz="950">
              <a:solidFill>
                <a:schemeClr val="tx2"/>
              </a:solidFill>
            </a:endParaRPr>
          </a:p>
          <a:p>
            <a:pPr lvl="0" algn="ctr">
              <a:spcBef>
                <a:spcPts val="200"/>
              </a:spcBef>
              <a:spcAft>
                <a:spcPts val="200"/>
              </a:spcAft>
            </a:pPr>
            <a:r>
              <a:rPr lang="en-AU" sz="950" kern="1200">
                <a:solidFill>
                  <a:schemeClr val="tx2"/>
                </a:solidFill>
                <a:effectLst/>
                <a:latin typeface="+mn-lt"/>
                <a:ea typeface="+mn-ea"/>
                <a:cs typeface="+mn-cs"/>
              </a:rPr>
              <a:t>Despite INV-612 being issued in the Relevant Reporting Period, the payment was made outside the Relevant Reporting Period and therefore not captured in the datasets </a:t>
            </a:r>
            <a:r>
              <a:rPr lang="en-AU" sz="900" i="0" kern="1200">
                <a:solidFill>
                  <a:schemeClr val="tx2"/>
                </a:solidFill>
                <a:effectLst/>
                <a:latin typeface="+mn-lt"/>
                <a:ea typeface="+mn-ea"/>
                <a:cs typeface="+mn-cs"/>
              </a:rPr>
              <a:t>(i.e. it will be captured in the datasets for the next report, for the period 1 January 2025 – 30 June 2025)</a:t>
            </a:r>
          </a:p>
        </xdr:txBody>
      </xdr:sp>
      <xdr:sp macro="" textlink="">
        <xdr:nvSpPr>
          <xdr:cNvPr id="11" name="O2details">
            <a:extLst>
              <a:ext uri="{FF2B5EF4-FFF2-40B4-BE49-F238E27FC236}">
                <a16:creationId xmlns:a16="http://schemas.microsoft.com/office/drawing/2014/main" id="{00000000-0008-0000-0400-00000B000000}"/>
              </a:ext>
            </a:extLst>
          </xdr:cNvPr>
          <xdr:cNvSpPr/>
        </xdr:nvSpPr>
        <xdr:spPr>
          <a:xfrm>
            <a:off x="0" y="688585"/>
            <a:ext cx="5292000" cy="1188685"/>
          </a:xfrm>
          <a:prstGeom prst="round2SameRect">
            <a:avLst>
              <a:gd name="adj1" fmla="val 0"/>
              <a:gd name="adj2" fmla="val 27198"/>
            </a:avLst>
          </a:prstGeom>
          <a:solidFill>
            <a:schemeClr val="bg2"/>
          </a:solidFill>
          <a:ln>
            <a:noFill/>
          </a:ln>
          <a:effectLst>
            <a:innerShdw blurRad="38100" dist="25400" dir="5400000">
              <a:schemeClr val="accent1">
                <a:alpha val="36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108000" tIns="468000" rIns="108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a:r>
              <a:rPr lang="en-AU" sz="950" b="1" i="0" kern="1200">
                <a:solidFill>
                  <a:schemeClr val="tx2"/>
                </a:solidFill>
                <a:effectLst/>
                <a:latin typeface="+mn-lt"/>
                <a:ea typeface="+mn-ea"/>
                <a:cs typeface="+mn-cs"/>
              </a:rPr>
              <a:t>Payment for supply of goods</a:t>
            </a:r>
            <a:br>
              <a:rPr lang="en-AU" sz="950" b="0" i="0" kern="1200">
                <a:solidFill>
                  <a:schemeClr val="tx2"/>
                </a:solidFill>
                <a:effectLst/>
                <a:latin typeface="+mn-lt"/>
                <a:ea typeface="+mn-ea"/>
                <a:cs typeface="+mn-cs"/>
              </a:rPr>
            </a:br>
            <a:r>
              <a:rPr lang="en-AU" sz="950" kern="1200">
                <a:solidFill>
                  <a:schemeClr val="tx2"/>
                </a:solidFill>
                <a:effectLst/>
                <a:latin typeface="+mn-lt"/>
                <a:ea typeface="+mn-ea"/>
                <a:cs typeface="+mn-cs"/>
              </a:rPr>
              <a:t>The $100,000 payment is not a trade credit payment as it </a:t>
            </a:r>
            <a:r>
              <a:rPr lang="en-AU" sz="950" u="sng" kern="1200">
                <a:solidFill>
                  <a:schemeClr val="tx2"/>
                </a:solidFill>
                <a:effectLst/>
                <a:latin typeface="+mn-lt"/>
                <a:ea typeface="+mn-ea"/>
                <a:cs typeface="+mn-cs"/>
              </a:rPr>
              <a:t>had to be made</a:t>
            </a:r>
            <a:r>
              <a:rPr lang="en-AU" sz="950" kern="1200">
                <a:solidFill>
                  <a:schemeClr val="tx2"/>
                </a:solidFill>
                <a:effectLst/>
                <a:latin typeface="+mn-lt"/>
                <a:ea typeface="+mn-ea"/>
                <a:cs typeface="+mn-cs"/>
              </a:rPr>
              <a:t> and </a:t>
            </a:r>
            <a:r>
              <a:rPr lang="en-AU" sz="950" u="sng" kern="1200">
                <a:solidFill>
                  <a:schemeClr val="tx2"/>
                </a:solidFill>
                <a:effectLst/>
                <a:latin typeface="+mn-lt"/>
                <a:ea typeface="+mn-ea"/>
                <a:cs typeface="+mn-cs"/>
              </a:rPr>
              <a:t>was made</a:t>
            </a:r>
            <a:r>
              <a:rPr lang="en-AU" sz="950" kern="1200">
                <a:solidFill>
                  <a:schemeClr val="tx2"/>
                </a:solidFill>
                <a:effectLst/>
                <a:latin typeface="+mn-lt"/>
                <a:ea typeface="+mn-ea"/>
                <a:cs typeface="+mn-cs"/>
              </a:rPr>
              <a:t> on the same day as the supply </a:t>
            </a:r>
            <a:br>
              <a:rPr lang="en-AU" sz="950" kern="1200">
                <a:solidFill>
                  <a:schemeClr val="tx2"/>
                </a:solidFill>
                <a:effectLst/>
                <a:latin typeface="+mn-lt"/>
                <a:ea typeface="+mn-ea"/>
                <a:cs typeface="+mn-cs"/>
              </a:rPr>
            </a:br>
            <a:r>
              <a:rPr lang="en-AU" sz="950" kern="1200">
                <a:solidFill>
                  <a:schemeClr val="tx2"/>
                </a:solidFill>
                <a:effectLst/>
                <a:latin typeface="+mn-lt"/>
                <a:ea typeface="+mn-ea"/>
                <a:cs typeface="+mn-cs"/>
              </a:rPr>
              <a:t>(i.e. no delay between payment and supply). </a:t>
            </a:r>
          </a:p>
        </xdr:txBody>
      </xdr:sp>
      <xdr:sp macro="" textlink="">
        <xdr:nvSpPr>
          <xdr:cNvPr id="15" name="OBack">
            <a:extLst>
              <a:ext uri="{FF2B5EF4-FFF2-40B4-BE49-F238E27FC236}">
                <a16:creationId xmlns:a16="http://schemas.microsoft.com/office/drawing/2014/main" id="{00000000-0008-0000-0400-00000F000000}"/>
              </a:ext>
            </a:extLst>
          </xdr:cNvPr>
          <xdr:cNvSpPr/>
        </xdr:nvSpPr>
        <xdr:spPr>
          <a:xfrm>
            <a:off x="0" y="0"/>
            <a:ext cx="5292000" cy="720465"/>
          </a:xfrm>
          <a:prstGeom prst="round2SameRect">
            <a:avLst>
              <a:gd name="adj1" fmla="val 50000"/>
              <a:gd name="adj2" fmla="val 0"/>
            </a:avLst>
          </a:prstGeom>
          <a:solidFill>
            <a:schemeClr val="accent1"/>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18000" rIns="72000" bIns="72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400" b="1">
                <a:solidFill>
                  <a:schemeClr val="bg1"/>
                </a:solidFill>
              </a:rPr>
              <a:t>What is reflected in the datasets?</a:t>
            </a:r>
          </a:p>
        </xdr:txBody>
      </xdr:sp>
      <xdr:sp macro="" textlink="">
        <xdr:nvSpPr>
          <xdr:cNvPr id="16" name="O1details">
            <a:extLst>
              <a:ext uri="{FF2B5EF4-FFF2-40B4-BE49-F238E27FC236}">
                <a16:creationId xmlns:a16="http://schemas.microsoft.com/office/drawing/2014/main" id="{00000000-0008-0000-0400-000010000000}"/>
              </a:ext>
            </a:extLst>
          </xdr:cNvPr>
          <xdr:cNvSpPr>
            <a:spLocks/>
          </xdr:cNvSpPr>
        </xdr:nvSpPr>
        <xdr:spPr>
          <a:xfrm>
            <a:off x="0" y="381874"/>
            <a:ext cx="5292000" cy="739620"/>
          </a:xfrm>
          <a:prstGeom prst="round2SameRect">
            <a:avLst>
              <a:gd name="adj1" fmla="val 0"/>
              <a:gd name="adj2" fmla="val 46506"/>
            </a:avLst>
          </a:prstGeom>
          <a:solidFill>
            <a:schemeClr val="bg2"/>
          </a:solidFill>
          <a:ln>
            <a:noFill/>
          </a:ln>
          <a:effectLst>
            <a:innerShdw blurRad="38100" dist="25400" dir="5400000">
              <a:schemeClr val="accent1">
                <a:alpha val="36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144000" tIns="54000" rIns="144000" bIns="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a:r>
              <a:rPr lang="en-AU" sz="950" b="1" i="0" kern="1200">
                <a:solidFill>
                  <a:schemeClr val="tx2"/>
                </a:solidFill>
                <a:effectLst/>
                <a:latin typeface="+mn-lt"/>
                <a:ea typeface="+mn-ea"/>
                <a:cs typeface="+mn-cs"/>
              </a:rPr>
              <a:t>Deposit</a:t>
            </a:r>
            <a:br>
              <a:rPr lang="en-AU" sz="950" b="0" i="0" kern="1200">
                <a:solidFill>
                  <a:schemeClr val="tx2"/>
                </a:solidFill>
                <a:effectLst/>
                <a:latin typeface="+mn-lt"/>
                <a:ea typeface="+mn-ea"/>
                <a:cs typeface="+mn-cs"/>
              </a:rPr>
            </a:br>
            <a:r>
              <a:rPr lang="en-AU" sz="950" kern="1200">
                <a:solidFill>
                  <a:schemeClr val="tx2"/>
                </a:solidFill>
                <a:effectLst/>
                <a:latin typeface="+mn-lt"/>
                <a:ea typeface="+mn-ea"/>
                <a:cs typeface="+mn-cs"/>
              </a:rPr>
              <a:t>The $50,000 deposit payment is not a trade credit payment as the contract required immediate payment and the payment was not made after the supply of goods or services. </a:t>
            </a:r>
          </a:p>
        </xdr:txBody>
      </xdr:sp>
    </xdr:grpSp>
    <xdr:clientData/>
  </xdr:twoCellAnchor>
  <xdr:twoCellAnchor>
    <xdr:from>
      <xdr:col>5</xdr:col>
      <xdr:colOff>352425</xdr:colOff>
      <xdr:row>47</xdr:row>
      <xdr:rowOff>0</xdr:rowOff>
    </xdr:from>
    <xdr:to>
      <xdr:col>13</xdr:col>
      <xdr:colOff>399225</xdr:colOff>
      <xdr:row>50</xdr:row>
      <xdr:rowOff>17546</xdr:rowOff>
    </xdr:to>
    <xdr:grpSp>
      <xdr:nvGrpSpPr>
        <xdr:cNvPr id="17" name="dataset 5" descr="WHAT IS REFLECTED IN THE DATASETS?:&#10;Both the $20,000 and the $80,000 payments are payments made under a trade credit arrangement and are therefore captured in the TCP Dataset.&#10;However, under the Act, payment times are based on payments that fully settle an obligation, meaning that the $20,000 payment (which does not settle the obligation) must be recorded and be clearly identifiable as a partial payment in the TCP Dataset. &#10;It is excluded from the SBTCP Dataset and from the calculation of payment times for the report.&#10;">
          <a:extLst>
            <a:ext uri="{FF2B5EF4-FFF2-40B4-BE49-F238E27FC236}">
              <a16:creationId xmlns:a16="http://schemas.microsoft.com/office/drawing/2014/main" id="{00000000-0008-0000-0400-000011000000}"/>
            </a:ext>
          </a:extLst>
        </xdr:cNvPr>
        <xdr:cNvGrpSpPr/>
      </xdr:nvGrpSpPr>
      <xdr:grpSpPr>
        <a:xfrm>
          <a:off x="5772150" y="3629025"/>
          <a:ext cx="6447600" cy="0"/>
          <a:chOff x="0" y="0"/>
          <a:chExt cx="5292000" cy="1121090"/>
        </a:xfrm>
      </xdr:grpSpPr>
      <xdr:sp macro="" textlink="">
        <xdr:nvSpPr>
          <xdr:cNvPr id="18" name="OBack">
            <a:extLst>
              <a:ext uri="{FF2B5EF4-FFF2-40B4-BE49-F238E27FC236}">
                <a16:creationId xmlns:a16="http://schemas.microsoft.com/office/drawing/2014/main" id="{00000000-0008-0000-0400-000012000000}"/>
              </a:ext>
            </a:extLst>
          </xdr:cNvPr>
          <xdr:cNvSpPr/>
        </xdr:nvSpPr>
        <xdr:spPr>
          <a:xfrm>
            <a:off x="0" y="0"/>
            <a:ext cx="5292000" cy="528246"/>
          </a:xfrm>
          <a:prstGeom prst="round2SameRect">
            <a:avLst>
              <a:gd name="adj1" fmla="val 50000"/>
              <a:gd name="adj2" fmla="val 0"/>
            </a:avLst>
          </a:prstGeom>
          <a:solidFill>
            <a:schemeClr val="accent1"/>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18000" rIns="72000" bIns="72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400" b="1">
                <a:solidFill>
                  <a:schemeClr val="bg1"/>
                </a:solidFill>
              </a:rPr>
              <a:t>What is reflected in the datasets?</a:t>
            </a:r>
          </a:p>
        </xdr:txBody>
      </xdr:sp>
      <xdr:sp macro="" textlink="">
        <xdr:nvSpPr>
          <xdr:cNvPr id="19" name="O1details">
            <a:extLst>
              <a:ext uri="{FF2B5EF4-FFF2-40B4-BE49-F238E27FC236}">
                <a16:creationId xmlns:a16="http://schemas.microsoft.com/office/drawing/2014/main" id="{00000000-0008-0000-0400-000013000000}"/>
              </a:ext>
            </a:extLst>
          </xdr:cNvPr>
          <xdr:cNvSpPr>
            <a:spLocks/>
          </xdr:cNvSpPr>
        </xdr:nvSpPr>
        <xdr:spPr>
          <a:xfrm>
            <a:off x="0" y="273720"/>
            <a:ext cx="5292000" cy="847370"/>
          </a:xfrm>
          <a:prstGeom prst="round2SameRect">
            <a:avLst>
              <a:gd name="adj1" fmla="val 0"/>
              <a:gd name="adj2" fmla="val 29842"/>
            </a:avLst>
          </a:prstGeom>
          <a:solidFill>
            <a:schemeClr val="bg2"/>
          </a:solidFill>
          <a:ln>
            <a:noFill/>
          </a:ln>
          <a:effectLst>
            <a:innerShdw blurRad="38100" dist="25400" dir="5400000">
              <a:schemeClr val="accent1">
                <a:alpha val="36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108000" tIns="36000" rIns="108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400"/>
              </a:spcBef>
              <a:spcAft>
                <a:spcPts val="400"/>
              </a:spcAft>
            </a:pPr>
            <a:r>
              <a:rPr lang="en-AU" sz="950" kern="1200">
                <a:solidFill>
                  <a:schemeClr val="tx2"/>
                </a:solidFill>
                <a:effectLst/>
                <a:latin typeface="+mn-lt"/>
                <a:ea typeface="+mn-ea"/>
                <a:cs typeface="+mn-cs"/>
              </a:rPr>
              <a:t>Both the $20,000 and the $80,000 payments are payments made under a trade credit arrangement and are therefore captured in the TCP Dataset.</a:t>
            </a:r>
          </a:p>
          <a:p>
            <a:pPr algn="ctr">
              <a:spcBef>
                <a:spcPts val="400"/>
              </a:spcBef>
              <a:spcAft>
                <a:spcPts val="400"/>
              </a:spcAft>
            </a:pPr>
            <a:r>
              <a:rPr lang="en-AU" sz="950" kern="1200">
                <a:solidFill>
                  <a:schemeClr val="tx2"/>
                </a:solidFill>
                <a:effectLst/>
                <a:latin typeface="+mn-lt"/>
                <a:ea typeface="+mn-ea"/>
                <a:cs typeface="+mn-cs"/>
              </a:rPr>
              <a:t>However, under the Act, payment times are based on payments that fully settle an obligation, meaning that the $20,000 payment (which does not settle the obligation) must be recorded and be clearly identifiable as a </a:t>
            </a:r>
            <a:r>
              <a:rPr lang="en-AU" sz="950" u="sng" kern="1200">
                <a:solidFill>
                  <a:schemeClr val="tx2"/>
                </a:solidFill>
                <a:effectLst/>
                <a:latin typeface="+mn-lt"/>
                <a:ea typeface="+mn-ea"/>
                <a:cs typeface="+mn-cs"/>
              </a:rPr>
              <a:t>partial payment</a:t>
            </a:r>
            <a:r>
              <a:rPr lang="en-AU" sz="950" kern="1200">
                <a:solidFill>
                  <a:schemeClr val="tx2"/>
                </a:solidFill>
                <a:effectLst/>
                <a:latin typeface="+mn-lt"/>
                <a:ea typeface="+mn-ea"/>
                <a:cs typeface="+mn-cs"/>
              </a:rPr>
              <a:t> in the TCP Dataset. </a:t>
            </a:r>
          </a:p>
          <a:p>
            <a:pPr algn="ctr">
              <a:spcBef>
                <a:spcPts val="400"/>
              </a:spcBef>
              <a:spcAft>
                <a:spcPts val="400"/>
              </a:spcAft>
            </a:pPr>
            <a:r>
              <a:rPr lang="en-AU" sz="950" kern="1200">
                <a:solidFill>
                  <a:schemeClr val="tx2"/>
                </a:solidFill>
                <a:effectLst/>
                <a:latin typeface="+mn-lt"/>
                <a:ea typeface="+mn-ea"/>
                <a:cs typeface="+mn-cs"/>
              </a:rPr>
              <a:t>It is</a:t>
            </a:r>
            <a:r>
              <a:rPr lang="en-AU" sz="950" kern="1200" baseline="0">
                <a:solidFill>
                  <a:schemeClr val="tx2"/>
                </a:solidFill>
                <a:effectLst/>
                <a:latin typeface="+mn-lt"/>
                <a:ea typeface="+mn-ea"/>
                <a:cs typeface="+mn-cs"/>
              </a:rPr>
              <a:t> </a:t>
            </a:r>
            <a:r>
              <a:rPr lang="en-AU" sz="950" kern="1200">
                <a:solidFill>
                  <a:schemeClr val="tx2"/>
                </a:solidFill>
                <a:effectLst/>
                <a:latin typeface="+mn-lt"/>
                <a:ea typeface="+mn-ea"/>
                <a:cs typeface="+mn-cs"/>
              </a:rPr>
              <a:t>excluded from the SBTCP Dataset and from the</a:t>
            </a:r>
            <a:r>
              <a:rPr lang="en-AU" sz="950" kern="1200" baseline="0">
                <a:solidFill>
                  <a:schemeClr val="tx2"/>
                </a:solidFill>
                <a:effectLst/>
                <a:latin typeface="+mn-lt"/>
                <a:ea typeface="+mn-ea"/>
                <a:cs typeface="+mn-cs"/>
              </a:rPr>
              <a:t> </a:t>
            </a:r>
            <a:r>
              <a:rPr lang="en-AU" sz="950" kern="1200">
                <a:solidFill>
                  <a:schemeClr val="tx2"/>
                </a:solidFill>
                <a:effectLst/>
                <a:latin typeface="+mn-lt"/>
                <a:ea typeface="+mn-ea"/>
                <a:cs typeface="+mn-cs"/>
              </a:rPr>
              <a:t>calculation</a:t>
            </a:r>
            <a:r>
              <a:rPr lang="en-AU" sz="950" kern="1200" baseline="0">
                <a:solidFill>
                  <a:schemeClr val="tx2"/>
                </a:solidFill>
                <a:effectLst/>
                <a:latin typeface="+mn-lt"/>
                <a:ea typeface="+mn-ea"/>
                <a:cs typeface="+mn-cs"/>
              </a:rPr>
              <a:t> of payment times</a:t>
            </a:r>
            <a:r>
              <a:rPr lang="en-AU" sz="950" kern="1200">
                <a:solidFill>
                  <a:schemeClr val="tx2"/>
                </a:solidFill>
                <a:effectLst/>
                <a:latin typeface="+mn-lt"/>
                <a:ea typeface="+mn-ea"/>
                <a:cs typeface="+mn-cs"/>
              </a:rPr>
              <a:t> for the report.</a:t>
            </a:r>
          </a:p>
        </xdr:txBody>
      </xdr:sp>
    </xdr:grpSp>
    <xdr:clientData/>
  </xdr:twoCellAnchor>
  <xdr:twoCellAnchor>
    <xdr:from>
      <xdr:col>5</xdr:col>
      <xdr:colOff>390525</xdr:colOff>
      <xdr:row>56</xdr:row>
      <xdr:rowOff>0</xdr:rowOff>
    </xdr:from>
    <xdr:to>
      <xdr:col>13</xdr:col>
      <xdr:colOff>436983</xdr:colOff>
      <xdr:row>61</xdr:row>
      <xdr:rowOff>47624</xdr:rowOff>
    </xdr:to>
    <xdr:grpSp>
      <xdr:nvGrpSpPr>
        <xdr:cNvPr id="21" name="dataset 6" descr="WHAT IS REFLECTED IN THE DATASETS?:&#10;While there was one supply of goods with one invoice, each instalment payment is effectively a separate payment made under a separate trade credit arrangement.  Accordingly, there are 2 payments recorded in relation to the same invoice ($300k on 10/10/2024 and $200k on 15/11/2024). The payment times and payment terms for the two separate payments are calculated with reference to the invoice issue date of 5/10/2024.&#10; Specifically:&#10; - the first instalment payment of $300,000 has a payment term of 31 days and a payment time of 6 days&#10; - the second instalment payment of $200,000 has a payment term of 62 days and a payment time of 42 days&#10;&#10;Note: The key distinction in the treatment of the first instalment payment to the partial payment outlined in Scenario 5 - Partial payments (above) is that in this case the structured instalment payment schedule that was contractually agreed to by both parties can be considered to have created two payment obligations. Consequently, each instalment payment made by AusSubCo 1 in accordance with the agreed terms is taken to have fully settled the obligation for the instalment.&#10;&#10;For more information on using invoice or contract details to calculate terms and times, including converting to calendar days, see paragraphs 143-150 and 166-169 of the Guidance materials.  For more information on instalment payments see Example 37.&#10;">
          <a:extLst>
            <a:ext uri="{FF2B5EF4-FFF2-40B4-BE49-F238E27FC236}">
              <a16:creationId xmlns:a16="http://schemas.microsoft.com/office/drawing/2014/main" id="{00000000-0008-0000-0400-000015000000}"/>
            </a:ext>
          </a:extLst>
        </xdr:cNvPr>
        <xdr:cNvGrpSpPr/>
      </xdr:nvGrpSpPr>
      <xdr:grpSpPr>
        <a:xfrm>
          <a:off x="5810250" y="4257675"/>
          <a:ext cx="6447258" cy="0"/>
          <a:chOff x="0" y="0"/>
          <a:chExt cx="6447258" cy="2990849"/>
        </a:xfrm>
      </xdr:grpSpPr>
      <xdr:sp macro="" textlink="">
        <xdr:nvSpPr>
          <xdr:cNvPr id="22" name="O2details">
            <a:extLst>
              <a:ext uri="{FF2B5EF4-FFF2-40B4-BE49-F238E27FC236}">
                <a16:creationId xmlns:a16="http://schemas.microsoft.com/office/drawing/2014/main" id="{00000000-0008-0000-0400-000016000000}"/>
              </a:ext>
            </a:extLst>
          </xdr:cNvPr>
          <xdr:cNvSpPr/>
        </xdr:nvSpPr>
        <xdr:spPr>
          <a:xfrm>
            <a:off x="0" y="1974746"/>
            <a:ext cx="6447258" cy="1016103"/>
          </a:xfrm>
          <a:prstGeom prst="round2SameRect">
            <a:avLst>
              <a:gd name="adj1" fmla="val 0"/>
              <a:gd name="adj2" fmla="val 39189"/>
            </a:avLst>
          </a:prstGeom>
          <a:solidFill>
            <a:srgbClr val="E9FFFE"/>
          </a:solidFill>
          <a:ln>
            <a:noFill/>
          </a:ln>
          <a:effectLst>
            <a:innerShdw blurRad="38100" dist="25400" dir="5400000">
              <a:srgbClr val="5B9390">
                <a:alpha val="36000"/>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540000" tIns="540000" rIns="0" bIns="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r>
              <a:rPr lang="en-AU" sz="950" kern="0">
                <a:solidFill>
                  <a:schemeClr val="tx2"/>
                </a:solidFill>
                <a:effectLst/>
                <a:ea typeface="Times New Roman" panose="02020603050405020304" pitchFamily="18" charset="0"/>
              </a:rPr>
              <a:t>For more information on using invoice or contract details to calculate terms and times, including converting to calendar days, see paragraphs 143-150 and 166-169 of the Guidance materials</a:t>
            </a:r>
            <a:r>
              <a:rPr lang="en-AU" sz="950" kern="0">
                <a:solidFill>
                  <a:schemeClr val="tx2"/>
                </a:solidFill>
                <a:effectLst/>
                <a:ea typeface="Times New Roman" panose="02020603050405020304" pitchFamily="18" charset="0"/>
                <a:cs typeface="Arial" panose="020B0604020202020204" pitchFamily="34" charset="0"/>
              </a:rPr>
              <a:t>. </a:t>
            </a:r>
          </a:p>
          <a:p>
            <a:pPr lvl="0"/>
            <a:r>
              <a:rPr lang="en-AU" sz="950" kern="0">
                <a:solidFill>
                  <a:schemeClr val="tx2"/>
                </a:solidFill>
                <a:effectLst/>
                <a:ea typeface="Times New Roman" panose="02020603050405020304" pitchFamily="18" charset="0"/>
                <a:cs typeface="Arial" panose="020B0604020202020204" pitchFamily="34" charset="0"/>
              </a:rPr>
              <a:t>For more information on instalment payments see Example</a:t>
            </a:r>
            <a:r>
              <a:rPr lang="en-AU" sz="950" kern="0" baseline="0">
                <a:solidFill>
                  <a:schemeClr val="tx2"/>
                </a:solidFill>
                <a:effectLst/>
                <a:ea typeface="Times New Roman" panose="02020603050405020304" pitchFamily="18" charset="0"/>
                <a:cs typeface="Arial" panose="020B0604020202020204" pitchFamily="34" charset="0"/>
              </a:rPr>
              <a:t> 37.</a:t>
            </a:r>
            <a:endParaRPr lang="en-AU" sz="950" kern="100">
              <a:solidFill>
                <a:schemeClr val="tx2"/>
              </a:solidFill>
              <a:effectLst/>
              <a:ea typeface="Aptos" panose="020B0004020202020204" pitchFamily="34" charset="0"/>
              <a:cs typeface="Arial" panose="020B0604020202020204" pitchFamily="34" charset="0"/>
            </a:endParaRPr>
          </a:p>
        </xdr:txBody>
      </xdr:sp>
      <xdr:sp macro="" textlink="">
        <xdr:nvSpPr>
          <xdr:cNvPr id="23" name="O2details">
            <a:extLst>
              <a:ext uri="{FF2B5EF4-FFF2-40B4-BE49-F238E27FC236}">
                <a16:creationId xmlns:a16="http://schemas.microsoft.com/office/drawing/2014/main" id="{00000000-0008-0000-0400-000017000000}"/>
              </a:ext>
            </a:extLst>
          </xdr:cNvPr>
          <xdr:cNvSpPr/>
        </xdr:nvSpPr>
        <xdr:spPr>
          <a:xfrm>
            <a:off x="0" y="1182857"/>
            <a:ext cx="6447258" cy="1322218"/>
          </a:xfrm>
          <a:prstGeom prst="round2SameRect">
            <a:avLst>
              <a:gd name="adj1" fmla="val 0"/>
              <a:gd name="adj2" fmla="val 28515"/>
            </a:avLst>
          </a:prstGeom>
          <a:solidFill>
            <a:schemeClr val="bg2"/>
          </a:solidFill>
          <a:ln>
            <a:noFill/>
          </a:ln>
          <a:effectLst>
            <a:innerShdw blurRad="38100" dist="25400" dir="5400000">
              <a:schemeClr val="accent1">
                <a:alpha val="36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540000" rIns="108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0" marR="0" lvl="0" indent="-360000" defTabSz="457200" rtl="0" eaLnBrk="1" fontAlgn="auto" latinLnBrk="0" hangingPunct="1">
              <a:lnSpc>
                <a:spcPct val="100000"/>
              </a:lnSpc>
              <a:spcBef>
                <a:spcPts val="200"/>
              </a:spcBef>
              <a:spcAft>
                <a:spcPts val="200"/>
              </a:spcAft>
              <a:buClrTx/>
              <a:buSzTx/>
              <a:buFontTx/>
              <a:buNone/>
              <a:tabLst/>
              <a:defRPr/>
            </a:pPr>
            <a:r>
              <a:rPr lang="en-AU" sz="950" b="1" kern="0">
                <a:solidFill>
                  <a:schemeClr val="tx2"/>
                </a:solidFill>
                <a:effectLst/>
                <a:latin typeface="Calibri" panose="020F0502020204030204" pitchFamily="34" charset="0"/>
                <a:ea typeface="Times New Roman" panose="02020603050405020304" pitchFamily="18" charset="0"/>
              </a:rPr>
              <a:t>  Note:</a:t>
            </a:r>
            <a:r>
              <a:rPr lang="en-AU" sz="950" kern="0">
                <a:solidFill>
                  <a:schemeClr val="tx2"/>
                </a:solidFill>
                <a:effectLst/>
                <a:latin typeface="Calibri" panose="020F0502020204030204" pitchFamily="34" charset="0"/>
                <a:ea typeface="Times New Roman" panose="02020603050405020304" pitchFamily="18" charset="0"/>
              </a:rPr>
              <a:t> The key distinction in the treatment of the first instalment payment to the partial payment outlined in </a:t>
            </a:r>
            <a:r>
              <a:rPr lang="en-AU" sz="950" i="1" kern="0">
                <a:solidFill>
                  <a:schemeClr val="tx2"/>
                </a:solidFill>
                <a:effectLst/>
                <a:latin typeface="Calibri" panose="020F0502020204030204" pitchFamily="34" charset="0"/>
                <a:ea typeface="Times New Roman" panose="02020603050405020304" pitchFamily="18" charset="0"/>
              </a:rPr>
              <a:t>Scenario 5 - Partial payments </a:t>
            </a:r>
            <a:r>
              <a:rPr lang="en-AU" sz="950" i="0" kern="0">
                <a:solidFill>
                  <a:schemeClr val="tx2"/>
                </a:solidFill>
                <a:effectLst/>
                <a:latin typeface="Calibri" panose="020F0502020204030204" pitchFamily="34" charset="0"/>
                <a:ea typeface="Times New Roman" panose="02020603050405020304" pitchFamily="18" charset="0"/>
              </a:rPr>
              <a:t>(above) </a:t>
            </a:r>
            <a:r>
              <a:rPr lang="en-AU" sz="950" kern="0">
                <a:solidFill>
                  <a:schemeClr val="tx2"/>
                </a:solidFill>
                <a:effectLst/>
                <a:latin typeface="Calibri" panose="020F0502020204030204" pitchFamily="34" charset="0"/>
                <a:ea typeface="Times New Roman" panose="02020603050405020304" pitchFamily="18" charset="0"/>
              </a:rPr>
              <a:t>is that in this case</a:t>
            </a:r>
            <a:r>
              <a:rPr lang="en-AU" sz="950" kern="0">
                <a:solidFill>
                  <a:schemeClr val="tx2"/>
                </a:solidFill>
                <a:latin typeface="Calibri" panose="020F0502020204030204" pitchFamily="34" charset="0"/>
                <a:ea typeface="Times New Roman" panose="02020603050405020304" pitchFamily="18" charset="0"/>
              </a:rPr>
              <a:t> </a:t>
            </a:r>
            <a:r>
              <a:rPr lang="en-AU" sz="950" kern="0">
                <a:solidFill>
                  <a:schemeClr val="tx2"/>
                </a:solidFill>
                <a:effectLst/>
                <a:latin typeface="Calibri" panose="020F0502020204030204" pitchFamily="34" charset="0"/>
                <a:ea typeface="Times New Roman" panose="02020603050405020304" pitchFamily="18" charset="0"/>
              </a:rPr>
              <a:t>the structured instalment payment schedule that was contractually agreed to by both parties can be considered to have created two payment obligations. Consequently, each instalment payment made by AusSubCo 1 in accordance with the agreed terms is taken to have fully settled the obligation for the instalment.</a:t>
            </a:r>
            <a:endParaRPr lang="en-AU" sz="950" kern="1200">
              <a:solidFill>
                <a:schemeClr val="tx2"/>
              </a:solidFill>
              <a:effectLst/>
              <a:latin typeface="+mj-lt"/>
              <a:ea typeface="+mn-ea"/>
              <a:cs typeface="+mn-cs"/>
            </a:endParaRPr>
          </a:p>
        </xdr:txBody>
      </xdr:sp>
      <xdr:sp macro="" textlink="">
        <xdr:nvSpPr>
          <xdr:cNvPr id="24" name="OBack">
            <a:extLst>
              <a:ext uri="{FF2B5EF4-FFF2-40B4-BE49-F238E27FC236}">
                <a16:creationId xmlns:a16="http://schemas.microsoft.com/office/drawing/2014/main" id="{00000000-0008-0000-0400-000018000000}"/>
              </a:ext>
            </a:extLst>
          </xdr:cNvPr>
          <xdr:cNvSpPr/>
        </xdr:nvSpPr>
        <xdr:spPr>
          <a:xfrm>
            <a:off x="0" y="0"/>
            <a:ext cx="6447258" cy="748147"/>
          </a:xfrm>
          <a:prstGeom prst="round2SameRect">
            <a:avLst>
              <a:gd name="adj1" fmla="val 88138"/>
              <a:gd name="adj2" fmla="val 0"/>
            </a:avLst>
          </a:prstGeom>
          <a:solidFill>
            <a:schemeClr val="accent1"/>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18000" rIns="72000" bIns="72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400" b="1">
                <a:solidFill>
                  <a:schemeClr val="bg1"/>
                </a:solidFill>
              </a:rPr>
              <a:t>What is reflected in the datasets?</a:t>
            </a:r>
          </a:p>
        </xdr:txBody>
      </xdr:sp>
      <xdr:sp macro="" textlink="">
        <xdr:nvSpPr>
          <xdr:cNvPr id="30" name="O1details">
            <a:extLst>
              <a:ext uri="{FF2B5EF4-FFF2-40B4-BE49-F238E27FC236}">
                <a16:creationId xmlns:a16="http://schemas.microsoft.com/office/drawing/2014/main" id="{00000000-0008-0000-0400-00001E000000}"/>
              </a:ext>
            </a:extLst>
          </xdr:cNvPr>
          <xdr:cNvSpPr>
            <a:spLocks/>
          </xdr:cNvSpPr>
        </xdr:nvSpPr>
        <xdr:spPr>
          <a:xfrm>
            <a:off x="0" y="407189"/>
            <a:ext cx="6447258" cy="1224288"/>
          </a:xfrm>
          <a:prstGeom prst="round2SameRect">
            <a:avLst>
              <a:gd name="adj1" fmla="val 0"/>
              <a:gd name="adj2" fmla="val 26167"/>
            </a:avLst>
          </a:prstGeom>
          <a:solidFill>
            <a:schemeClr val="bg2"/>
          </a:solidFill>
          <a:ln>
            <a:noFill/>
          </a:ln>
          <a:effectLst>
            <a:innerShdw blurRad="38100" dist="25400" dir="5400000">
              <a:schemeClr val="accent1">
                <a:alpha val="36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180000" tIns="36000" rIns="180000" bIns="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100"/>
              </a:spcBef>
              <a:spcAft>
                <a:spcPts val="100"/>
              </a:spcAft>
            </a:pPr>
            <a:r>
              <a:rPr lang="en-AU" sz="950" kern="1200">
                <a:solidFill>
                  <a:schemeClr val="tx2"/>
                </a:solidFill>
                <a:effectLst/>
                <a:ea typeface="+mn-ea"/>
                <a:cs typeface="+mn-cs"/>
              </a:rPr>
              <a:t>While there was one supply of goods with one invoice, each instalment payment is effectively a separate payment made under a separate trade credit arrangement.  Accordingly, there are 2 payments recorded in relation to the same invoice ($300k on 10/10/2024 and $200k on 15/11/2024). The payment times and payment terms for the two separate payments are calculated with reference to the invoice issue date of 5/10/2024.</a:t>
            </a:r>
          </a:p>
          <a:p>
            <a:pPr defTabSz="180000">
              <a:spcBef>
                <a:spcPts val="100"/>
              </a:spcBef>
              <a:spcAft>
                <a:spcPts val="100"/>
              </a:spcAft>
            </a:pPr>
            <a:r>
              <a:rPr lang="en-AU" sz="950" kern="1200">
                <a:solidFill>
                  <a:schemeClr val="tx2"/>
                </a:solidFill>
                <a:effectLst/>
                <a:ea typeface="+mn-ea"/>
                <a:cs typeface="+mn-cs"/>
              </a:rPr>
              <a:t> Specifically:</a:t>
            </a:r>
          </a:p>
          <a:p>
            <a:pPr marL="180000" indent="-108000">
              <a:spcBef>
                <a:spcPts val="100"/>
              </a:spcBef>
              <a:spcAft>
                <a:spcPts val="100"/>
              </a:spcAft>
              <a:buFont typeface="Arial" panose="020B0604020202020204" pitchFamily="34" charset="0"/>
              <a:buChar char="•"/>
            </a:pPr>
            <a:r>
              <a:rPr lang="en-AU" sz="950" kern="1200">
                <a:solidFill>
                  <a:schemeClr val="tx2"/>
                </a:solidFill>
                <a:effectLst/>
                <a:ea typeface="+mn-ea"/>
                <a:cs typeface="+mn-cs"/>
              </a:rPr>
              <a:t>the first instalment payment of $300,000 has a payment term of 31 days and a payment time of 6 days</a:t>
            </a:r>
          </a:p>
          <a:p>
            <a:pPr marL="180000" indent="-108000">
              <a:spcBef>
                <a:spcPts val="100"/>
              </a:spcBef>
              <a:spcAft>
                <a:spcPts val="100"/>
              </a:spcAft>
              <a:buFont typeface="Arial" panose="020B0604020202020204" pitchFamily="34" charset="0"/>
              <a:buChar char="•"/>
            </a:pPr>
            <a:r>
              <a:rPr lang="en-AU" sz="950" kern="1200">
                <a:solidFill>
                  <a:schemeClr val="tx2"/>
                </a:solidFill>
                <a:effectLst/>
                <a:ea typeface="+mn-ea"/>
                <a:cs typeface="+mn-cs"/>
              </a:rPr>
              <a:t>the second instalment payment of $200,000 has a payment term of 62 days and a payment time of 42 days</a:t>
            </a:r>
          </a:p>
          <a:p>
            <a:pPr marL="144000">
              <a:spcBef>
                <a:spcPts val="400"/>
              </a:spcBef>
              <a:spcAft>
                <a:spcPts val="400"/>
              </a:spcAft>
            </a:pPr>
            <a:endParaRPr lang="en-AU" sz="950" kern="1200">
              <a:solidFill>
                <a:schemeClr val="tx2"/>
              </a:solidFill>
              <a:effectLst/>
              <a:ea typeface="+mn-ea"/>
              <a:cs typeface="+mn-cs"/>
            </a:endParaRPr>
          </a:p>
        </xdr:txBody>
      </xdr:sp>
      <xdr:pic>
        <xdr:nvPicPr>
          <xdr:cNvPr id="31" name="Graphic 10" descr="Magnifying glass with solid fill">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99777" y="2601706"/>
            <a:ext cx="252000" cy="252000"/>
          </a:xfrm>
          <a:prstGeom prst="rect">
            <a:avLst/>
          </a:prstGeom>
        </xdr:spPr>
      </xdr:pic>
    </xdr:grpSp>
    <xdr:clientData/>
  </xdr:twoCellAnchor>
  <xdr:twoCellAnchor editAs="absolute">
    <xdr:from>
      <xdr:col>13</xdr:col>
      <xdr:colOff>28575</xdr:colOff>
      <xdr:row>0</xdr:row>
      <xdr:rowOff>133350</xdr:rowOff>
    </xdr:from>
    <xdr:to>
      <xdr:col>14</xdr:col>
      <xdr:colOff>123819</xdr:colOff>
      <xdr:row>1</xdr:row>
      <xdr:rowOff>35014</xdr:rowOff>
    </xdr:to>
    <xdr:grpSp>
      <xdr:nvGrpSpPr>
        <xdr:cNvPr id="27" name="Home Button" descr="click to go to Cover Page">
          <a:hlinkClick xmlns:r="http://schemas.openxmlformats.org/officeDocument/2006/relationships" r:id="rId5"/>
          <a:extLst>
            <a:ext uri="{FF2B5EF4-FFF2-40B4-BE49-F238E27FC236}">
              <a16:creationId xmlns:a16="http://schemas.microsoft.com/office/drawing/2014/main" id="{00000000-0008-0000-0400-00001B000000}"/>
            </a:ext>
          </a:extLst>
        </xdr:cNvPr>
        <xdr:cNvGrpSpPr/>
      </xdr:nvGrpSpPr>
      <xdr:grpSpPr>
        <a:xfrm>
          <a:off x="11849100" y="133350"/>
          <a:ext cx="800094" cy="358864"/>
          <a:chOff x="1447807" y="1147997"/>
          <a:chExt cx="800094" cy="358864"/>
        </a:xfrm>
      </xdr:grpSpPr>
      <xdr:sp macro="" textlink="">
        <xdr:nvSpPr>
          <xdr:cNvPr id="28" name="home b">
            <a:extLst>
              <a:ext uri="{FF2B5EF4-FFF2-40B4-BE49-F238E27FC236}">
                <a16:creationId xmlns:a16="http://schemas.microsoft.com/office/drawing/2014/main" id="{00000000-0008-0000-0400-00001C000000}"/>
              </a:ext>
            </a:extLst>
          </xdr:cNvPr>
          <xdr:cNvSpPr>
            <a:spLocks noChangeAspect="1"/>
          </xdr:cNvSpPr>
        </xdr:nvSpPr>
        <xdr:spPr>
          <a:xfrm>
            <a:off x="1447807" y="1147997"/>
            <a:ext cx="800094" cy="358864"/>
          </a:xfrm>
          <a:prstGeom prst="roundRect">
            <a:avLst>
              <a:gd name="adj" fmla="val 49545"/>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100" b="1"/>
          </a:p>
        </xdr:txBody>
      </xdr:sp>
      <xdr:pic>
        <xdr:nvPicPr>
          <xdr:cNvPr id="29" name="home a" descr="Home with solid fill">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685854" y="1155904"/>
            <a:ext cx="324000" cy="324000"/>
          </a:xfrm>
          <a:prstGeom prst="rect">
            <a:avLst/>
          </a:prstGeom>
        </xdr:spPr>
      </xdr:pic>
    </xdr:grpSp>
    <xdr:clientData/>
  </xdr:twoCellAnchor>
  <xdr:twoCellAnchor editAs="absolute">
    <xdr:from>
      <xdr:col>12</xdr:col>
      <xdr:colOff>114300</xdr:colOff>
      <xdr:row>0</xdr:row>
      <xdr:rowOff>133350</xdr:rowOff>
    </xdr:from>
    <xdr:to>
      <xdr:col>12</xdr:col>
      <xdr:colOff>914394</xdr:colOff>
      <xdr:row>1</xdr:row>
      <xdr:rowOff>35014</xdr:rowOff>
    </xdr:to>
    <xdr:sp macro="" textlink="">
      <xdr:nvSpPr>
        <xdr:cNvPr id="32" name="Glossary Button" descr="click to go to Glossary">
          <a:hlinkClick xmlns:r="http://schemas.openxmlformats.org/officeDocument/2006/relationships" r:id="rId8"/>
          <a:extLst>
            <a:ext uri="{FF2B5EF4-FFF2-40B4-BE49-F238E27FC236}">
              <a16:creationId xmlns:a16="http://schemas.microsoft.com/office/drawing/2014/main" id="{00000000-0008-0000-0400-000020000000}"/>
            </a:ext>
          </a:extLst>
        </xdr:cNvPr>
        <xdr:cNvSpPr>
          <a:spLocks noChangeAspect="1"/>
        </xdr:cNvSpPr>
      </xdr:nvSpPr>
      <xdr:spPr>
        <a:xfrm>
          <a:off x="10868025" y="133350"/>
          <a:ext cx="800094" cy="358864"/>
        </a:xfrm>
        <a:prstGeom prst="roundRect">
          <a:avLst>
            <a:gd name="adj" fmla="val 50000"/>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b="1"/>
            <a:t>GLOSSARY</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792262</xdr:colOff>
      <xdr:row>0</xdr:row>
      <xdr:rowOff>153358</xdr:rowOff>
    </xdr:from>
    <xdr:to>
      <xdr:col>14</xdr:col>
      <xdr:colOff>627511</xdr:colOff>
      <xdr:row>3</xdr:row>
      <xdr:rowOff>322566</xdr:rowOff>
    </xdr:to>
    <xdr:grpSp>
      <xdr:nvGrpSpPr>
        <xdr:cNvPr id="20" name="Overview" descr="The first step of creating a TCP Dataset involves identifying all payments that were made under a trade credit arrangement by AusHoldCo (i.e. the reporting entity) and all its controlled entities, during the period of &#10;1 July 2024 - 31 December 2024 (i.e. the reporting period).&#10;&#10;The table below contains a list of payments that should be extractable from relevant entities' accounting systems (i.e. raw data).&#10;&#10;The column titled Trade Credit Payment indicates whether the relevant payment qualifies as a payment made under a trade credit arrangement. &#10;&#10;Note: For added clarity and readability, payments that are not trade credit payments are shaded in pink.&#10;">
          <a:extLst>
            <a:ext uri="{FF2B5EF4-FFF2-40B4-BE49-F238E27FC236}">
              <a16:creationId xmlns:a16="http://schemas.microsoft.com/office/drawing/2014/main" id="{00000000-0008-0000-0500-000014000000}"/>
            </a:ext>
          </a:extLst>
        </xdr:cNvPr>
        <xdr:cNvGrpSpPr/>
      </xdr:nvGrpSpPr>
      <xdr:grpSpPr>
        <a:xfrm>
          <a:off x="3668812" y="153358"/>
          <a:ext cx="10560399" cy="1226483"/>
          <a:chOff x="13936183" y="1019176"/>
          <a:chExt cx="8617206" cy="1619999"/>
        </a:xfrm>
      </xdr:grpSpPr>
      <xdr:sp macro="" textlink="">
        <xdr:nvSpPr>
          <xdr:cNvPr id="21" name="O5details">
            <a:extLst>
              <a:ext uri="{FF2B5EF4-FFF2-40B4-BE49-F238E27FC236}">
                <a16:creationId xmlns:a16="http://schemas.microsoft.com/office/drawing/2014/main" id="{00000000-0008-0000-0500-000015000000}"/>
              </a:ext>
            </a:extLst>
          </xdr:cNvPr>
          <xdr:cNvSpPr/>
        </xdr:nvSpPr>
        <xdr:spPr>
          <a:xfrm rot="16200000">
            <a:off x="20838973" y="924755"/>
            <a:ext cx="1619996" cy="1808837"/>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612000" rIns="36000" b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300"/>
              </a:spcBef>
              <a:spcAft>
                <a:spcPts val="300"/>
              </a:spcAft>
            </a:pPr>
            <a:r>
              <a:rPr lang="en-AU" sz="1000" b="1">
                <a:solidFill>
                  <a:schemeClr val="tx2"/>
                </a:solidFill>
              </a:rPr>
              <a:t>Note: </a:t>
            </a:r>
            <a:r>
              <a:rPr lang="en-AU" sz="1000">
                <a:solidFill>
                  <a:schemeClr val="tx2"/>
                </a:solidFill>
              </a:rPr>
              <a:t>For added clarity and readability, payments that are not trade credit payments are shaded in </a:t>
            </a:r>
            <a:r>
              <a:rPr lang="en-AU" sz="1000" b="1" kern="1200">
                <a:solidFill>
                  <a:schemeClr val="tx2"/>
                </a:solidFill>
                <a:effectLst/>
                <a:highlight>
                  <a:srgbClr val="FEE6F8"/>
                </a:highlight>
                <a:latin typeface="+mn-lt"/>
                <a:ea typeface="+mn-ea"/>
                <a:cs typeface="+mn-cs"/>
              </a:rPr>
              <a:t>pink</a:t>
            </a:r>
            <a:r>
              <a:rPr lang="en-AU" sz="1000">
                <a:solidFill>
                  <a:schemeClr val="tx2"/>
                </a:solidFill>
                <a:highlight>
                  <a:srgbClr val="FEE6FC"/>
                </a:highlight>
              </a:rPr>
              <a:t>.</a:t>
            </a:r>
          </a:p>
        </xdr:txBody>
      </xdr:sp>
      <xdr:sp macro="" textlink="">
        <xdr:nvSpPr>
          <xdr:cNvPr id="22" name="O4details">
            <a:extLst>
              <a:ext uri="{FF2B5EF4-FFF2-40B4-BE49-F238E27FC236}">
                <a16:creationId xmlns:a16="http://schemas.microsoft.com/office/drawing/2014/main" id="{00000000-0008-0000-0500-000016000000}"/>
              </a:ext>
            </a:extLst>
          </xdr:cNvPr>
          <xdr:cNvSpPr/>
        </xdr:nvSpPr>
        <xdr:spPr>
          <a:xfrm rot="16200000">
            <a:off x="19038428" y="473971"/>
            <a:ext cx="1619998" cy="2710407"/>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612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300"/>
              </a:spcBef>
              <a:spcAft>
                <a:spcPts val="300"/>
              </a:spcAft>
            </a:pPr>
            <a:r>
              <a:rPr lang="en-AU" sz="1000">
                <a:solidFill>
                  <a:schemeClr val="tx2"/>
                </a:solidFill>
              </a:rPr>
              <a:t>The column titled </a:t>
            </a:r>
            <a:r>
              <a:rPr lang="en-AU" sz="1000" i="1">
                <a:solidFill>
                  <a:schemeClr val="tx2"/>
                </a:solidFill>
              </a:rPr>
              <a:t>Trade Credit Payment</a:t>
            </a:r>
            <a:r>
              <a:rPr lang="en-AU" sz="1000">
                <a:solidFill>
                  <a:schemeClr val="tx2"/>
                </a:solidFill>
              </a:rPr>
              <a:t> indicates whether the relevant payment qualifies as a payment made under a trade credit arrangement. </a:t>
            </a:r>
          </a:p>
        </xdr:txBody>
      </xdr:sp>
      <xdr:sp macro="" textlink="">
        <xdr:nvSpPr>
          <xdr:cNvPr id="23" name="O2details">
            <a:extLst>
              <a:ext uri="{FF2B5EF4-FFF2-40B4-BE49-F238E27FC236}">
                <a16:creationId xmlns:a16="http://schemas.microsoft.com/office/drawing/2014/main" id="{00000000-0008-0000-0500-000017000000}"/>
              </a:ext>
            </a:extLst>
          </xdr:cNvPr>
          <xdr:cNvSpPr/>
        </xdr:nvSpPr>
        <xdr:spPr>
          <a:xfrm rot="16200000">
            <a:off x="17283407" y="878177"/>
            <a:ext cx="1619998" cy="1901996"/>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576000" rIns="36000" bIns="108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300"/>
              </a:spcBef>
              <a:spcAft>
                <a:spcPts val="300"/>
              </a:spcAft>
            </a:pPr>
            <a:r>
              <a:rPr lang="en-AU" sz="1000">
                <a:solidFill>
                  <a:schemeClr val="tx2"/>
                </a:solidFill>
              </a:rPr>
              <a:t>The table below contains a list of payments that should be extractable from relevant entities' accounting systems (i.e. raw data).</a:t>
            </a:r>
          </a:p>
        </xdr:txBody>
      </xdr:sp>
      <xdr:sp macro="" textlink="">
        <xdr:nvSpPr>
          <xdr:cNvPr id="24" name="O1details">
            <a:extLst>
              <a:ext uri="{FF2B5EF4-FFF2-40B4-BE49-F238E27FC236}">
                <a16:creationId xmlns:a16="http://schemas.microsoft.com/office/drawing/2014/main" id="{00000000-0008-0000-0500-000018000000}"/>
              </a:ext>
            </a:extLst>
          </xdr:cNvPr>
          <xdr:cNvSpPr>
            <a:spLocks/>
          </xdr:cNvSpPr>
        </xdr:nvSpPr>
        <xdr:spPr>
          <a:xfrm rot="16200000">
            <a:off x="15248057" y="286794"/>
            <a:ext cx="1619998" cy="3084763"/>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432000" rIns="36000" bIns="108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300"/>
              </a:spcBef>
              <a:spcAft>
                <a:spcPts val="300"/>
              </a:spcAft>
            </a:pPr>
            <a:r>
              <a:rPr lang="en-AU" sz="1000">
                <a:solidFill>
                  <a:schemeClr val="tx2"/>
                </a:solidFill>
              </a:rPr>
              <a:t>The first step of creating a TCP Dataset involves identifying all payments that were made under a trade credit arrangement by AusHoldCo (i.e. the reporting entity) and all its controlled entities, during the period of </a:t>
            </a:r>
            <a:br>
              <a:rPr lang="en-AU" sz="1000">
                <a:solidFill>
                  <a:schemeClr val="tx2"/>
                </a:solidFill>
              </a:rPr>
            </a:br>
            <a:r>
              <a:rPr lang="en-AU" sz="1000">
                <a:solidFill>
                  <a:schemeClr val="tx2"/>
                </a:solidFill>
              </a:rPr>
              <a:t>1 July 2024 - 31 December 2024 (i.e. the reporting period).</a:t>
            </a:r>
          </a:p>
        </xdr:txBody>
      </xdr:sp>
      <xdr:sp macro="" textlink="">
        <xdr:nvSpPr>
          <xdr:cNvPr id="25" name="OBack">
            <a:extLst>
              <a:ext uri="{FF2B5EF4-FFF2-40B4-BE49-F238E27FC236}">
                <a16:creationId xmlns:a16="http://schemas.microsoft.com/office/drawing/2014/main" id="{00000000-0008-0000-0500-000019000000}"/>
              </a:ext>
            </a:extLst>
          </xdr:cNvPr>
          <xdr:cNvSpPr>
            <a:spLocks/>
          </xdr:cNvSpPr>
        </xdr:nvSpPr>
        <xdr:spPr>
          <a:xfrm rot="16200000">
            <a:off x="13553163" y="1402196"/>
            <a:ext cx="1619998" cy="853958"/>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0" rIns="36000" bIns="72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a:r>
              <a:rPr lang="en-AU" sz="1600" b="1">
                <a:solidFill>
                  <a:schemeClr val="bg1"/>
                </a:solidFill>
              </a:rPr>
              <a:t>Overview </a:t>
            </a:r>
          </a:p>
        </xdr:txBody>
      </xdr:sp>
    </xdr:grpSp>
    <xdr:clientData/>
  </xdr:twoCellAnchor>
  <xdr:twoCellAnchor editAs="oneCell">
    <xdr:from>
      <xdr:col>0</xdr:col>
      <xdr:colOff>0</xdr:colOff>
      <xdr:row>0</xdr:row>
      <xdr:rowOff>0</xdr:rowOff>
    </xdr:from>
    <xdr:to>
      <xdr:col>2</xdr:col>
      <xdr:colOff>457200</xdr:colOff>
      <xdr:row>8</xdr:row>
      <xdr:rowOff>272250</xdr:rowOff>
    </xdr:to>
    <xdr:pic>
      <xdr:nvPicPr>
        <xdr:cNvPr id="59" name="Picture 58">
          <a:extLst>
            <a:ext uri="{FF2B5EF4-FFF2-40B4-BE49-F238E27FC236}">
              <a16:creationId xmlns:a16="http://schemas.microsoft.com/office/drawing/2014/main" id="{00000000-0008-0000-0500-00003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flipH="1">
          <a:off x="0" y="0"/>
          <a:ext cx="1600200" cy="2844000"/>
        </a:xfrm>
        <a:prstGeom prst="rect">
          <a:avLst/>
        </a:prstGeom>
      </xdr:spPr>
    </xdr:pic>
    <xdr:clientData/>
  </xdr:twoCellAnchor>
  <xdr:twoCellAnchor editAs="absolute">
    <xdr:from>
      <xdr:col>8</xdr:col>
      <xdr:colOff>1028681</xdr:colOff>
      <xdr:row>4</xdr:row>
      <xdr:rowOff>104775</xdr:rowOff>
    </xdr:from>
    <xdr:to>
      <xdr:col>14</xdr:col>
      <xdr:colOff>647682</xdr:colOff>
      <xdr:row>5</xdr:row>
      <xdr:rowOff>2410</xdr:rowOff>
    </xdr:to>
    <xdr:grpSp>
      <xdr:nvGrpSpPr>
        <xdr:cNvPr id="62" name="Group 61" descr="              For more information on trade credit arrangements see paragraphs 112-119 and Examples 22-25 of the Guidance materials&#10;">
          <a:extLst>
            <a:ext uri="{FF2B5EF4-FFF2-40B4-BE49-F238E27FC236}">
              <a16:creationId xmlns:a16="http://schemas.microsoft.com/office/drawing/2014/main" id="{00000000-0008-0000-0500-00003E000000}"/>
            </a:ext>
          </a:extLst>
        </xdr:cNvPr>
        <xdr:cNvGrpSpPr>
          <a:grpSpLocks noChangeAspect="1"/>
        </xdr:cNvGrpSpPr>
      </xdr:nvGrpSpPr>
      <xdr:grpSpPr>
        <a:xfrm>
          <a:off x="7343756" y="1562100"/>
          <a:ext cx="6905626" cy="297685"/>
          <a:chOff x="13054758" y="660477"/>
          <a:chExt cx="4367197" cy="296153"/>
        </a:xfrm>
      </xdr:grpSpPr>
      <xdr:sp macro="" textlink="">
        <xdr:nvSpPr>
          <xdr:cNvPr id="60" name="O7details">
            <a:extLst>
              <a:ext uri="{FF2B5EF4-FFF2-40B4-BE49-F238E27FC236}">
                <a16:creationId xmlns:a16="http://schemas.microsoft.com/office/drawing/2014/main" id="{00000000-0008-0000-0500-00003C000000}"/>
              </a:ext>
            </a:extLst>
          </xdr:cNvPr>
          <xdr:cNvSpPr/>
        </xdr:nvSpPr>
        <xdr:spPr>
          <a:xfrm>
            <a:off x="13054758" y="660477"/>
            <a:ext cx="4367197" cy="296153"/>
          </a:xfrm>
          <a:prstGeom prst="round2SameRect">
            <a:avLst>
              <a:gd name="adj1" fmla="val 50000"/>
              <a:gd name="adj2" fmla="val 50000"/>
            </a:avLst>
          </a:prstGeom>
          <a:solidFill>
            <a:srgbClr val="E9FFFE"/>
          </a:solidFill>
          <a:ln>
            <a:noFill/>
          </a:ln>
          <a:effectLst>
            <a:innerShdw blurRad="88900">
              <a:srgbClr val="5B9390">
                <a:alpha val="48000"/>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horz" wrap="square" lIns="0" tIns="0" rIns="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spcBef>
                <a:spcPts val="300"/>
              </a:spcBef>
              <a:spcAft>
                <a:spcPts val="300"/>
              </a:spcAft>
            </a:pPr>
            <a:r>
              <a:rPr lang="en-AU" sz="1000" kern="1200" baseline="0">
                <a:solidFill>
                  <a:schemeClr val="tx2"/>
                </a:solidFill>
                <a:effectLst/>
                <a:latin typeface="+mn-lt"/>
                <a:ea typeface="+mn-ea"/>
                <a:cs typeface="+mn-cs"/>
              </a:rPr>
              <a:t>              </a:t>
            </a:r>
            <a:r>
              <a:rPr lang="en-AU" sz="1000" kern="1200">
                <a:solidFill>
                  <a:schemeClr val="tx2"/>
                </a:solidFill>
                <a:effectLst/>
                <a:latin typeface="+mn-lt"/>
                <a:ea typeface="+mn-ea"/>
                <a:cs typeface="+mn-cs"/>
              </a:rPr>
              <a:t>For more information on</a:t>
            </a:r>
            <a:r>
              <a:rPr lang="en-AU" sz="1000" kern="1200" baseline="0">
                <a:solidFill>
                  <a:schemeClr val="tx2"/>
                </a:solidFill>
                <a:effectLst/>
                <a:latin typeface="+mn-lt"/>
                <a:ea typeface="+mn-ea"/>
                <a:cs typeface="+mn-cs"/>
              </a:rPr>
              <a:t> trade credit arrangements </a:t>
            </a:r>
            <a:r>
              <a:rPr lang="en-AU" sz="1000" kern="1200">
                <a:solidFill>
                  <a:schemeClr val="tx2"/>
                </a:solidFill>
                <a:effectLst/>
                <a:latin typeface="+mn-lt"/>
                <a:ea typeface="+mn-ea"/>
                <a:cs typeface="+mn-cs"/>
              </a:rPr>
              <a:t>see paragraphs 112-119</a:t>
            </a:r>
            <a:r>
              <a:rPr lang="en-AU" sz="1000" kern="1200" baseline="0">
                <a:solidFill>
                  <a:schemeClr val="tx2"/>
                </a:solidFill>
                <a:effectLst/>
                <a:latin typeface="+mn-lt"/>
                <a:ea typeface="+mn-ea"/>
                <a:cs typeface="+mn-cs"/>
              </a:rPr>
              <a:t> and Examples 22-25</a:t>
            </a:r>
            <a:r>
              <a:rPr lang="en-AU" sz="1000" kern="1200">
                <a:solidFill>
                  <a:schemeClr val="tx2"/>
                </a:solidFill>
                <a:effectLst/>
                <a:latin typeface="+mn-lt"/>
                <a:ea typeface="+mn-ea"/>
                <a:cs typeface="+mn-cs"/>
              </a:rPr>
              <a:t> of the Guidance materials</a:t>
            </a:r>
            <a:endParaRPr lang="en-AU" sz="1000">
              <a:solidFill>
                <a:schemeClr val="tx2"/>
              </a:solidFill>
            </a:endParaRPr>
          </a:p>
        </xdr:txBody>
      </xdr:sp>
      <xdr:pic>
        <xdr:nvPicPr>
          <xdr:cNvPr id="61" name="Graphic 14" descr="Magnifying glass with solid fill">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3153285" y="691624"/>
            <a:ext cx="147984" cy="232796"/>
          </a:xfrm>
          <a:prstGeom prst="rect">
            <a:avLst/>
          </a:prstGeom>
        </xdr:spPr>
      </xdr:pic>
    </xdr:grpSp>
    <xdr:clientData/>
  </xdr:twoCellAnchor>
  <xdr:twoCellAnchor editAs="oneCell">
    <xdr:from>
      <xdr:col>20</xdr:col>
      <xdr:colOff>144118</xdr:colOff>
      <xdr:row>8</xdr:row>
      <xdr:rowOff>440376</xdr:rowOff>
    </xdr:from>
    <xdr:to>
      <xdr:col>20</xdr:col>
      <xdr:colOff>1170332</xdr:colOff>
      <xdr:row>8</xdr:row>
      <xdr:rowOff>771525</xdr:rowOff>
    </xdr:to>
    <xdr:sp macro="" textlink="">
      <xdr:nvSpPr>
        <xdr:cNvPr id="2" name="TextBox 23">
          <a:extLst>
            <a:ext uri="{FF2B5EF4-FFF2-40B4-BE49-F238E27FC236}">
              <a16:creationId xmlns:a16="http://schemas.microsoft.com/office/drawing/2014/main" id="{00000000-0008-0000-0500-000002000000}"/>
            </a:ext>
          </a:extLst>
        </xdr:cNvPr>
        <xdr:cNvSpPr txBox="1"/>
      </xdr:nvSpPr>
      <xdr:spPr>
        <a:xfrm>
          <a:off x="19460818" y="2869251"/>
          <a:ext cx="1026214" cy="33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36000" rtlCol="0" anchor="t"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n-AU" sz="1000" i="1" kern="1200">
              <a:solidFill>
                <a:schemeClr val="bg1"/>
              </a:solidFill>
              <a:effectLst/>
              <a:latin typeface="+mn-lt"/>
              <a:ea typeface="+mn-ea"/>
              <a:cs typeface="+mn-cs"/>
            </a:rPr>
            <a:t>Yes/No </a:t>
          </a:r>
          <a:endParaRPr lang="en-AU" sz="1000">
            <a:solidFill>
              <a:schemeClr val="bg1"/>
            </a:solidFill>
            <a:effectLst/>
          </a:endParaRPr>
        </a:p>
        <a:p>
          <a:pPr algn="ctr"/>
          <a:r>
            <a:rPr lang="en-AU" sz="1000" i="1" kern="1200">
              <a:solidFill>
                <a:schemeClr val="bg1"/>
              </a:solidFill>
              <a:effectLst/>
              <a:latin typeface="+mn-lt"/>
              <a:ea typeface="+mn-ea"/>
              <a:cs typeface="+mn-cs"/>
            </a:rPr>
            <a:t>(per s9 of the</a:t>
          </a:r>
          <a:r>
            <a:rPr lang="en-AU" sz="1000" i="1" kern="1200" baseline="0">
              <a:solidFill>
                <a:schemeClr val="bg1"/>
              </a:solidFill>
              <a:effectLst/>
              <a:latin typeface="+mn-lt"/>
              <a:ea typeface="+mn-ea"/>
              <a:cs typeface="+mn-cs"/>
            </a:rPr>
            <a:t> </a:t>
          </a:r>
          <a:r>
            <a:rPr lang="en-AU" sz="1000" i="1" kern="1200">
              <a:solidFill>
                <a:schemeClr val="bg1"/>
              </a:solidFill>
              <a:effectLst/>
              <a:latin typeface="+mn-lt"/>
              <a:ea typeface="+mn-ea"/>
              <a:cs typeface="+mn-cs"/>
            </a:rPr>
            <a:t>Rules)</a:t>
          </a:r>
          <a:endParaRPr lang="en-AU" sz="1000">
            <a:solidFill>
              <a:schemeClr val="bg1"/>
            </a:solidFill>
            <a:effectLst/>
          </a:endParaRPr>
        </a:p>
      </xdr:txBody>
    </xdr:sp>
    <xdr:clientData/>
  </xdr:twoCellAnchor>
  <xdr:twoCellAnchor editAs="oneCell">
    <xdr:from>
      <xdr:col>20</xdr:col>
      <xdr:colOff>0</xdr:colOff>
      <xdr:row>8</xdr:row>
      <xdr:rowOff>0</xdr:rowOff>
    </xdr:from>
    <xdr:to>
      <xdr:col>21</xdr:col>
      <xdr:colOff>0</xdr:colOff>
      <xdr:row>8</xdr:row>
      <xdr:rowOff>441617</xdr:rowOff>
    </xdr:to>
    <xdr:sp macro="" textlink="U9">
      <xdr:nvSpPr>
        <xdr:cNvPr id="3" name="TextBox 24">
          <a:extLst>
            <a:ext uri="{FF2B5EF4-FFF2-40B4-BE49-F238E27FC236}">
              <a16:creationId xmlns:a16="http://schemas.microsoft.com/office/drawing/2014/main" id="{00000000-0008-0000-0500-000003000000}"/>
            </a:ext>
          </a:extLst>
        </xdr:cNvPr>
        <xdr:cNvSpPr txBox="1"/>
      </xdr:nvSpPr>
      <xdr:spPr>
        <a:xfrm>
          <a:off x="19316700" y="2428875"/>
          <a:ext cx="1314450"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EFCFF74C-E771-4874-BE82-4648FBBD01F6}" type="TxLink">
            <a:rPr lang="en-US" sz="1100" b="1" i="0" u="none" strike="noStrike">
              <a:solidFill>
                <a:schemeClr val="bg1"/>
              </a:solidFill>
              <a:latin typeface="Calibri"/>
              <a:ea typeface="Calibri"/>
              <a:cs typeface="Calibri"/>
            </a:rPr>
            <a:pPr algn="ctr">
              <a:lnSpc>
                <a:spcPts val="1150"/>
              </a:lnSpc>
            </a:pPr>
            <a:t>Trade Credit Payment </a:t>
          </a:fld>
          <a:endParaRPr lang="en-AU" sz="1100" b="1" i="0">
            <a:solidFill>
              <a:schemeClr val="bg1"/>
            </a:solidFill>
          </a:endParaRPr>
        </a:p>
      </xdr:txBody>
    </xdr:sp>
    <xdr:clientData/>
  </xdr:twoCellAnchor>
  <xdr:twoCellAnchor editAs="oneCell">
    <xdr:from>
      <xdr:col>19</xdr:col>
      <xdr:colOff>165345</xdr:colOff>
      <xdr:row>8</xdr:row>
      <xdr:rowOff>356158</xdr:rowOff>
    </xdr:from>
    <xdr:to>
      <xdr:col>19</xdr:col>
      <xdr:colOff>844305</xdr:colOff>
      <xdr:row>8</xdr:row>
      <xdr:rowOff>657451</xdr:rowOff>
    </xdr:to>
    <xdr:sp macro="" textlink="">
      <xdr:nvSpPr>
        <xdr:cNvPr id="4" name="TextBox 23">
          <a:extLst>
            <a:ext uri="{FF2B5EF4-FFF2-40B4-BE49-F238E27FC236}">
              <a16:creationId xmlns:a16="http://schemas.microsoft.com/office/drawing/2014/main" id="{00000000-0008-0000-0500-000004000000}"/>
            </a:ext>
          </a:extLst>
        </xdr:cNvPr>
        <xdr:cNvSpPr txBox="1"/>
      </xdr:nvSpPr>
      <xdr:spPr>
        <a:xfrm>
          <a:off x="18472395" y="2785033"/>
          <a:ext cx="678960" cy="301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36000" rtlCol="0" anchor="t"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n-AU" sz="1000" i="1" kern="1200">
              <a:solidFill>
                <a:schemeClr val="tx2"/>
              </a:solidFill>
              <a:effectLst/>
              <a:latin typeface="+mn-lt"/>
              <a:ea typeface="+mn-ea"/>
              <a:cs typeface="+mn-cs"/>
            </a:rPr>
            <a:t>if specified on the invoice</a:t>
          </a:r>
          <a:endParaRPr lang="en-AU" sz="1000">
            <a:solidFill>
              <a:schemeClr val="tx2"/>
            </a:solidFill>
            <a:effectLst/>
          </a:endParaRPr>
        </a:p>
      </xdr:txBody>
    </xdr:sp>
    <xdr:clientData/>
  </xdr:twoCellAnchor>
  <xdr:twoCellAnchor editAs="oneCell">
    <xdr:from>
      <xdr:col>19</xdr:col>
      <xdr:colOff>0</xdr:colOff>
      <xdr:row>8</xdr:row>
      <xdr:rowOff>0</xdr:rowOff>
    </xdr:from>
    <xdr:to>
      <xdr:col>20</xdr:col>
      <xdr:colOff>0</xdr:colOff>
      <xdr:row>8</xdr:row>
      <xdr:rowOff>400050</xdr:rowOff>
    </xdr:to>
    <xdr:sp macro="" textlink="T9">
      <xdr:nvSpPr>
        <xdr:cNvPr id="5" name="TextBox 24">
          <a:extLst>
            <a:ext uri="{FF2B5EF4-FFF2-40B4-BE49-F238E27FC236}">
              <a16:creationId xmlns:a16="http://schemas.microsoft.com/office/drawing/2014/main" id="{00000000-0008-0000-0500-000005000000}"/>
            </a:ext>
          </a:extLst>
        </xdr:cNvPr>
        <xdr:cNvSpPr txBox="1"/>
      </xdr:nvSpPr>
      <xdr:spPr>
        <a:xfrm>
          <a:off x="18307050" y="2428875"/>
          <a:ext cx="10096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3F2F9694-F309-4DB3-B9DB-041B7CA97EF8}" type="TxLink">
            <a:rPr lang="en-US" sz="1100" b="1" i="0" u="none" strike="noStrike">
              <a:solidFill>
                <a:schemeClr val="tx2"/>
              </a:solidFill>
              <a:latin typeface="Calibri"/>
              <a:ea typeface="Calibri"/>
              <a:cs typeface="Calibri"/>
            </a:rPr>
            <a:pPr algn="ctr">
              <a:lnSpc>
                <a:spcPts val="1150"/>
              </a:lnSpc>
            </a:pPr>
            <a:t>Invoice due date</a:t>
          </a:fld>
          <a:endParaRPr lang="en-AU" sz="1100" b="1" i="0">
            <a:solidFill>
              <a:schemeClr val="tx2"/>
            </a:solidFill>
          </a:endParaRPr>
        </a:p>
      </xdr:txBody>
    </xdr:sp>
    <xdr:clientData/>
  </xdr:twoCellAnchor>
  <xdr:twoCellAnchor editAs="oneCell">
    <xdr:from>
      <xdr:col>17</xdr:col>
      <xdr:colOff>166110</xdr:colOff>
      <xdr:row>8</xdr:row>
      <xdr:rowOff>516577</xdr:rowOff>
    </xdr:from>
    <xdr:to>
      <xdr:col>17</xdr:col>
      <xdr:colOff>719714</xdr:colOff>
      <xdr:row>8</xdr:row>
      <xdr:rowOff>723900</xdr:rowOff>
    </xdr:to>
    <xdr:sp macro="" textlink="">
      <xdr:nvSpPr>
        <xdr:cNvPr id="6" name="TextBox 23">
          <a:extLst>
            <a:ext uri="{FF2B5EF4-FFF2-40B4-BE49-F238E27FC236}">
              <a16:creationId xmlns:a16="http://schemas.microsoft.com/office/drawing/2014/main" id="{00000000-0008-0000-0500-000006000000}"/>
            </a:ext>
          </a:extLst>
        </xdr:cNvPr>
        <xdr:cNvSpPr txBox="1"/>
      </xdr:nvSpPr>
      <xdr:spPr>
        <a:xfrm>
          <a:off x="16377660" y="2945452"/>
          <a:ext cx="553604" cy="207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if recorded</a:t>
          </a:r>
        </a:p>
      </xdr:txBody>
    </xdr:sp>
    <xdr:clientData/>
  </xdr:twoCellAnchor>
  <xdr:twoCellAnchor editAs="oneCell">
    <xdr:from>
      <xdr:col>17</xdr:col>
      <xdr:colOff>0</xdr:colOff>
      <xdr:row>8</xdr:row>
      <xdr:rowOff>0</xdr:rowOff>
    </xdr:from>
    <xdr:to>
      <xdr:col>18</xdr:col>
      <xdr:colOff>0</xdr:colOff>
      <xdr:row>8</xdr:row>
      <xdr:rowOff>511200</xdr:rowOff>
    </xdr:to>
    <xdr:sp macro="" textlink="R9">
      <xdr:nvSpPr>
        <xdr:cNvPr id="7" name="TextBox 24">
          <a:extLst>
            <a:ext uri="{FF2B5EF4-FFF2-40B4-BE49-F238E27FC236}">
              <a16:creationId xmlns:a16="http://schemas.microsoft.com/office/drawing/2014/main" id="{00000000-0008-0000-0500-000007000000}"/>
            </a:ext>
          </a:extLst>
        </xdr:cNvPr>
        <xdr:cNvSpPr txBox="1"/>
      </xdr:nvSpPr>
      <xdr:spPr>
        <a:xfrm>
          <a:off x="16211550" y="2428875"/>
          <a:ext cx="885825" cy="5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41256C00-4290-4D22-8D16-9E520CA75DF3}" type="TxLink">
            <a:rPr lang="en-US" sz="1100" b="1" i="0" u="none" strike="noStrike">
              <a:solidFill>
                <a:schemeClr val="tx2"/>
              </a:solidFill>
              <a:latin typeface="Calibri"/>
              <a:ea typeface="Calibri"/>
              <a:cs typeface="Calibri"/>
            </a:rPr>
            <a:pPr algn="ctr">
              <a:lnSpc>
                <a:spcPts val="1150"/>
              </a:lnSpc>
            </a:pPr>
            <a:t>Invoice receipt date</a:t>
          </a:fld>
          <a:endParaRPr lang="en-AU" sz="1100" b="1" i="0">
            <a:solidFill>
              <a:schemeClr val="tx2"/>
            </a:solidFill>
          </a:endParaRPr>
        </a:p>
      </xdr:txBody>
    </xdr:sp>
    <xdr:clientData/>
  </xdr:twoCellAnchor>
  <xdr:twoCellAnchor editAs="oneCell">
    <xdr:from>
      <xdr:col>9</xdr:col>
      <xdr:colOff>159522</xdr:colOff>
      <xdr:row>8</xdr:row>
      <xdr:rowOff>383226</xdr:rowOff>
    </xdr:from>
    <xdr:to>
      <xdr:col>9</xdr:col>
      <xdr:colOff>726302</xdr:colOff>
      <xdr:row>8</xdr:row>
      <xdr:rowOff>733425</xdr:rowOff>
    </xdr:to>
    <xdr:sp macro="" textlink="">
      <xdr:nvSpPr>
        <xdr:cNvPr id="8" name="TextBox 23">
          <a:extLst>
            <a:ext uri="{FF2B5EF4-FFF2-40B4-BE49-F238E27FC236}">
              <a16:creationId xmlns:a16="http://schemas.microsoft.com/office/drawing/2014/main" id="{00000000-0008-0000-0500-000008000000}"/>
            </a:ext>
          </a:extLst>
        </xdr:cNvPr>
        <xdr:cNvSpPr txBox="1"/>
      </xdr:nvSpPr>
      <xdr:spPr>
        <a:xfrm>
          <a:off x="8960622" y="2954976"/>
          <a:ext cx="566780" cy="350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of goods/ services</a:t>
          </a:r>
        </a:p>
      </xdr:txBody>
    </xdr:sp>
    <xdr:clientData/>
  </xdr:twoCellAnchor>
  <xdr:twoCellAnchor editAs="oneCell">
    <xdr:from>
      <xdr:col>9</xdr:col>
      <xdr:colOff>0</xdr:colOff>
      <xdr:row>8</xdr:row>
      <xdr:rowOff>0</xdr:rowOff>
    </xdr:from>
    <xdr:to>
      <xdr:col>10</xdr:col>
      <xdr:colOff>0</xdr:colOff>
      <xdr:row>8</xdr:row>
      <xdr:rowOff>374942</xdr:rowOff>
    </xdr:to>
    <xdr:sp macro="" textlink="J9">
      <xdr:nvSpPr>
        <xdr:cNvPr id="9" name="TextBox 24">
          <a:extLst>
            <a:ext uri="{FF2B5EF4-FFF2-40B4-BE49-F238E27FC236}">
              <a16:creationId xmlns:a16="http://schemas.microsoft.com/office/drawing/2014/main" id="{00000000-0008-0000-0500-000009000000}"/>
            </a:ext>
          </a:extLst>
        </xdr:cNvPr>
        <xdr:cNvSpPr txBox="1"/>
      </xdr:nvSpPr>
      <xdr:spPr>
        <a:xfrm>
          <a:off x="8801100" y="2571750"/>
          <a:ext cx="885825" cy="374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82458A3C-0874-49C5-986D-0006EEDAC43C}" type="TxLink">
            <a:rPr lang="en-US" sz="1100" b="1" i="0" u="none" strike="noStrike">
              <a:solidFill>
                <a:schemeClr val="tx2"/>
              </a:solidFill>
              <a:latin typeface="Calibri"/>
              <a:ea typeface="Calibri"/>
              <a:cs typeface="Calibri"/>
            </a:rPr>
            <a:pPr algn="ctr">
              <a:lnSpc>
                <a:spcPts val="1150"/>
              </a:lnSpc>
            </a:pPr>
            <a:t>Supply date</a:t>
          </a:fld>
          <a:endParaRPr lang="en-AU" sz="1100" b="1" i="0">
            <a:solidFill>
              <a:schemeClr val="tx2"/>
            </a:solidFill>
          </a:endParaRPr>
        </a:p>
      </xdr:txBody>
    </xdr:sp>
    <xdr:clientData/>
  </xdr:twoCellAnchor>
  <xdr:twoCellAnchor editAs="absolute">
    <xdr:from>
      <xdr:col>3</xdr:col>
      <xdr:colOff>333375</xdr:colOff>
      <xdr:row>2</xdr:row>
      <xdr:rowOff>209550</xdr:rowOff>
    </xdr:from>
    <xdr:to>
      <xdr:col>4</xdr:col>
      <xdr:colOff>333369</xdr:colOff>
      <xdr:row>3</xdr:row>
      <xdr:rowOff>301714</xdr:rowOff>
    </xdr:to>
    <xdr:grpSp>
      <xdr:nvGrpSpPr>
        <xdr:cNvPr id="14" name="Home Button" descr="click to go to Cover Page">
          <a:hlinkClick xmlns:r="http://schemas.openxmlformats.org/officeDocument/2006/relationships" r:id="rId4"/>
          <a:extLst>
            <a:ext uri="{FF2B5EF4-FFF2-40B4-BE49-F238E27FC236}">
              <a16:creationId xmlns:a16="http://schemas.microsoft.com/office/drawing/2014/main" id="{00000000-0008-0000-0500-00000E000000}"/>
            </a:ext>
          </a:extLst>
        </xdr:cNvPr>
        <xdr:cNvGrpSpPr/>
      </xdr:nvGrpSpPr>
      <xdr:grpSpPr>
        <a:xfrm>
          <a:off x="2409825" y="1000125"/>
          <a:ext cx="800094" cy="358864"/>
          <a:chOff x="1447807" y="1147997"/>
          <a:chExt cx="800094" cy="358864"/>
        </a:xfrm>
      </xdr:grpSpPr>
      <xdr:sp macro="" textlink="">
        <xdr:nvSpPr>
          <xdr:cNvPr id="15" name="home b">
            <a:extLst>
              <a:ext uri="{FF2B5EF4-FFF2-40B4-BE49-F238E27FC236}">
                <a16:creationId xmlns:a16="http://schemas.microsoft.com/office/drawing/2014/main" id="{00000000-0008-0000-0500-00000F000000}"/>
              </a:ext>
            </a:extLst>
          </xdr:cNvPr>
          <xdr:cNvSpPr>
            <a:spLocks noChangeAspect="1"/>
          </xdr:cNvSpPr>
        </xdr:nvSpPr>
        <xdr:spPr>
          <a:xfrm>
            <a:off x="1447807" y="1147997"/>
            <a:ext cx="800094" cy="358864"/>
          </a:xfrm>
          <a:prstGeom prst="roundRect">
            <a:avLst>
              <a:gd name="adj" fmla="val 49545"/>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100" b="1"/>
          </a:p>
        </xdr:txBody>
      </xdr:sp>
      <xdr:pic>
        <xdr:nvPicPr>
          <xdr:cNvPr id="16" name="home a" descr="Home with solid fill">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1685854" y="1155904"/>
            <a:ext cx="324000" cy="324000"/>
          </a:xfrm>
          <a:prstGeom prst="rect">
            <a:avLst/>
          </a:prstGeom>
        </xdr:spPr>
      </xdr:pic>
    </xdr:grpSp>
    <xdr:clientData/>
  </xdr:twoCellAnchor>
  <xdr:twoCellAnchor editAs="absolute">
    <xdr:from>
      <xdr:col>2</xdr:col>
      <xdr:colOff>285750</xdr:colOff>
      <xdr:row>2</xdr:row>
      <xdr:rowOff>209550</xdr:rowOff>
    </xdr:from>
    <xdr:to>
      <xdr:col>3</xdr:col>
      <xdr:colOff>152394</xdr:colOff>
      <xdr:row>3</xdr:row>
      <xdr:rowOff>301714</xdr:rowOff>
    </xdr:to>
    <xdr:sp macro="" textlink="">
      <xdr:nvSpPr>
        <xdr:cNvPr id="17" name="Glossary Button" descr="click to go to Glossary">
          <a:hlinkClick xmlns:r="http://schemas.openxmlformats.org/officeDocument/2006/relationships" r:id="rId7"/>
          <a:extLst>
            <a:ext uri="{FF2B5EF4-FFF2-40B4-BE49-F238E27FC236}">
              <a16:creationId xmlns:a16="http://schemas.microsoft.com/office/drawing/2014/main" id="{00000000-0008-0000-0500-000011000000}"/>
            </a:ext>
          </a:extLst>
        </xdr:cNvPr>
        <xdr:cNvSpPr>
          <a:spLocks noChangeAspect="1"/>
        </xdr:cNvSpPr>
      </xdr:nvSpPr>
      <xdr:spPr>
        <a:xfrm>
          <a:off x="1428750" y="1000125"/>
          <a:ext cx="800094" cy="358864"/>
        </a:xfrm>
        <a:prstGeom prst="roundRect">
          <a:avLst>
            <a:gd name="adj" fmla="val 50000"/>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b="1"/>
            <a:t>GLOSSARY</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776502</xdr:colOff>
      <xdr:row>2</xdr:row>
      <xdr:rowOff>9525</xdr:rowOff>
    </xdr:from>
    <xdr:to>
      <xdr:col>18</xdr:col>
      <xdr:colOff>57116</xdr:colOff>
      <xdr:row>3</xdr:row>
      <xdr:rowOff>38100</xdr:rowOff>
    </xdr:to>
    <xdr:grpSp>
      <xdr:nvGrpSpPr>
        <xdr:cNvPr id="2" name="Group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GrpSpPr/>
      </xdr:nvGrpSpPr>
      <xdr:grpSpPr>
        <a:xfrm>
          <a:off x="10463427" y="1485900"/>
          <a:ext cx="6691064" cy="409575"/>
          <a:chOff x="4764746" y="1452293"/>
          <a:chExt cx="5584415" cy="408167"/>
        </a:xfrm>
      </xdr:grpSpPr>
      <xdr:sp macro="" textlink="">
        <xdr:nvSpPr>
          <xdr:cNvPr id="3" name="Rectangle: Top Corners Rounded 95">
            <a:extLst>
              <a:ext uri="{FF2B5EF4-FFF2-40B4-BE49-F238E27FC236}">
                <a16:creationId xmlns:a16="http://schemas.microsoft.com/office/drawing/2014/main" id="{00000000-0008-0000-0600-000003000000}"/>
              </a:ext>
            </a:extLst>
          </xdr:cNvPr>
          <xdr:cNvSpPr/>
        </xdr:nvSpPr>
        <xdr:spPr>
          <a:xfrm>
            <a:off x="4852286" y="1483831"/>
            <a:ext cx="5444533" cy="376629"/>
          </a:xfrm>
          <a:custGeom>
            <a:avLst/>
            <a:gdLst>
              <a:gd name="connsiteX0" fmla="*/ 278582 w 7897385"/>
              <a:gd name="connsiteY0" fmla="*/ 0 h 901239"/>
              <a:gd name="connsiteX1" fmla="*/ 7618803 w 7897385"/>
              <a:gd name="connsiteY1" fmla="*/ 0 h 901239"/>
              <a:gd name="connsiteX2" fmla="*/ 7897385 w 7897385"/>
              <a:gd name="connsiteY2" fmla="*/ 278582 h 901239"/>
              <a:gd name="connsiteX3" fmla="*/ 7897385 w 7897385"/>
              <a:gd name="connsiteY3" fmla="*/ 901239 h 901239"/>
              <a:gd name="connsiteX4" fmla="*/ 7897385 w 7897385"/>
              <a:gd name="connsiteY4" fmla="*/ 901239 h 901239"/>
              <a:gd name="connsiteX5" fmla="*/ 0 w 7897385"/>
              <a:gd name="connsiteY5" fmla="*/ 901239 h 901239"/>
              <a:gd name="connsiteX6" fmla="*/ 0 w 7897385"/>
              <a:gd name="connsiteY6" fmla="*/ 901239 h 901239"/>
              <a:gd name="connsiteX7" fmla="*/ 0 w 7897385"/>
              <a:gd name="connsiteY7" fmla="*/ 278582 h 901239"/>
              <a:gd name="connsiteX8" fmla="*/ 278582 w 7897385"/>
              <a:gd name="connsiteY8" fmla="*/ 0 h 901239"/>
              <a:gd name="connsiteX0" fmla="*/ 278582 w 7897385"/>
              <a:gd name="connsiteY0" fmla="*/ 0 h 901239"/>
              <a:gd name="connsiteX1" fmla="*/ 7618803 w 7897385"/>
              <a:gd name="connsiteY1" fmla="*/ 0 h 901239"/>
              <a:gd name="connsiteX2" fmla="*/ 7897385 w 7897385"/>
              <a:gd name="connsiteY2" fmla="*/ 577939 h 901239"/>
              <a:gd name="connsiteX3" fmla="*/ 7897385 w 7897385"/>
              <a:gd name="connsiteY3" fmla="*/ 901239 h 901239"/>
              <a:gd name="connsiteX4" fmla="*/ 7897385 w 7897385"/>
              <a:gd name="connsiteY4" fmla="*/ 901239 h 901239"/>
              <a:gd name="connsiteX5" fmla="*/ 0 w 7897385"/>
              <a:gd name="connsiteY5" fmla="*/ 901239 h 901239"/>
              <a:gd name="connsiteX6" fmla="*/ 0 w 7897385"/>
              <a:gd name="connsiteY6" fmla="*/ 901239 h 901239"/>
              <a:gd name="connsiteX7" fmla="*/ 0 w 7897385"/>
              <a:gd name="connsiteY7" fmla="*/ 278582 h 901239"/>
              <a:gd name="connsiteX8" fmla="*/ 278582 w 7897385"/>
              <a:gd name="connsiteY8" fmla="*/ 0 h 901239"/>
              <a:gd name="connsiteX0" fmla="*/ 278582 w 7897385"/>
              <a:gd name="connsiteY0" fmla="*/ 0 h 901239"/>
              <a:gd name="connsiteX1" fmla="*/ 7618803 w 7897385"/>
              <a:gd name="connsiteY1" fmla="*/ 0 h 901239"/>
              <a:gd name="connsiteX2" fmla="*/ 7897385 w 7897385"/>
              <a:gd name="connsiteY2" fmla="*/ 577939 h 901239"/>
              <a:gd name="connsiteX3" fmla="*/ 7897385 w 7897385"/>
              <a:gd name="connsiteY3" fmla="*/ 901239 h 901239"/>
              <a:gd name="connsiteX4" fmla="*/ 7897385 w 7897385"/>
              <a:gd name="connsiteY4" fmla="*/ 901239 h 901239"/>
              <a:gd name="connsiteX5" fmla="*/ 0 w 7897385"/>
              <a:gd name="connsiteY5" fmla="*/ 901239 h 901239"/>
              <a:gd name="connsiteX6" fmla="*/ 0 w 7897385"/>
              <a:gd name="connsiteY6" fmla="*/ 901239 h 901239"/>
              <a:gd name="connsiteX7" fmla="*/ 0 w 7897385"/>
              <a:gd name="connsiteY7" fmla="*/ 583382 h 901239"/>
              <a:gd name="connsiteX8" fmla="*/ 278582 w 7897385"/>
              <a:gd name="connsiteY8" fmla="*/ 0 h 9012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897385" h="901239">
                <a:moveTo>
                  <a:pt x="278582" y="0"/>
                </a:moveTo>
                <a:lnTo>
                  <a:pt x="7618803" y="0"/>
                </a:lnTo>
                <a:cubicBezTo>
                  <a:pt x="7772660" y="0"/>
                  <a:pt x="7897385" y="424082"/>
                  <a:pt x="7897385" y="577939"/>
                </a:cubicBezTo>
                <a:lnTo>
                  <a:pt x="7897385" y="901239"/>
                </a:lnTo>
                <a:lnTo>
                  <a:pt x="7897385" y="901239"/>
                </a:lnTo>
                <a:lnTo>
                  <a:pt x="0" y="901239"/>
                </a:lnTo>
                <a:lnTo>
                  <a:pt x="0" y="901239"/>
                </a:lnTo>
                <a:lnTo>
                  <a:pt x="0" y="583382"/>
                </a:lnTo>
                <a:cubicBezTo>
                  <a:pt x="0" y="429525"/>
                  <a:pt x="124725" y="0"/>
                  <a:pt x="278582" y="0"/>
                </a:cubicBezTo>
                <a:close/>
              </a:path>
            </a:pathLst>
          </a:custGeom>
          <a:noFill/>
          <a:ln w="762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4" name="Right Triangle 3">
            <a:extLst>
              <a:ext uri="{FF2B5EF4-FFF2-40B4-BE49-F238E27FC236}">
                <a16:creationId xmlns:a16="http://schemas.microsoft.com/office/drawing/2014/main" id="{00000000-0008-0000-0600-000004000000}"/>
              </a:ext>
            </a:extLst>
          </xdr:cNvPr>
          <xdr:cNvSpPr>
            <a:spLocks noChangeAspect="1"/>
          </xdr:cNvSpPr>
        </xdr:nvSpPr>
        <xdr:spPr>
          <a:xfrm rot="10800000" flipH="1">
            <a:off x="4764746" y="1452293"/>
            <a:ext cx="262867" cy="310921"/>
          </a:xfrm>
          <a:prstGeom prst="r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5" name="Right Triangle 4">
            <a:extLst>
              <a:ext uri="{FF2B5EF4-FFF2-40B4-BE49-F238E27FC236}">
                <a16:creationId xmlns:a16="http://schemas.microsoft.com/office/drawing/2014/main" id="{00000000-0008-0000-0600-000005000000}"/>
              </a:ext>
            </a:extLst>
          </xdr:cNvPr>
          <xdr:cNvSpPr>
            <a:spLocks noChangeAspect="1"/>
          </xdr:cNvSpPr>
        </xdr:nvSpPr>
        <xdr:spPr>
          <a:xfrm rot="10800000">
            <a:off x="10087586" y="1452294"/>
            <a:ext cx="261575" cy="263460"/>
          </a:xfrm>
          <a:prstGeom prst="r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 name="Rectangle 5">
            <a:extLst>
              <a:ext uri="{FF2B5EF4-FFF2-40B4-BE49-F238E27FC236}">
                <a16:creationId xmlns:a16="http://schemas.microsoft.com/office/drawing/2014/main" id="{00000000-0008-0000-0600-000006000000}"/>
              </a:ext>
            </a:extLst>
          </xdr:cNvPr>
          <xdr:cNvSpPr>
            <a:spLocks/>
          </xdr:cNvSpPr>
        </xdr:nvSpPr>
        <xdr:spPr>
          <a:xfrm rot="10800000">
            <a:off x="4834627" y="1784277"/>
            <a:ext cx="5503384" cy="6457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oneCell">
    <xdr:from>
      <xdr:col>10</xdr:col>
      <xdr:colOff>776502</xdr:colOff>
      <xdr:row>0</xdr:row>
      <xdr:rowOff>9525</xdr:rowOff>
    </xdr:from>
    <xdr:to>
      <xdr:col>18</xdr:col>
      <xdr:colOff>57116</xdr:colOff>
      <xdr:row>1</xdr:row>
      <xdr:rowOff>38100</xdr:rowOff>
    </xdr:to>
    <xdr:grpSp>
      <xdr:nvGrpSpPr>
        <xdr:cNvPr id="7" name="Group 6">
          <a:extLst>
            <a:ext uri="{FF2B5EF4-FFF2-40B4-BE49-F238E27FC236}">
              <a16:creationId xmlns:a16="http://schemas.microsoft.com/office/drawing/2014/main" id="{00000000-0008-0000-0600-000007000000}"/>
            </a:ext>
            <a:ext uri="{C183D7F6-B498-43B3-948B-1728B52AA6E4}">
              <adec:decorative xmlns:adec="http://schemas.microsoft.com/office/drawing/2017/decorative" val="1"/>
            </a:ext>
          </a:extLst>
        </xdr:cNvPr>
        <xdr:cNvGrpSpPr/>
      </xdr:nvGrpSpPr>
      <xdr:grpSpPr>
        <a:xfrm>
          <a:off x="10463427" y="9525"/>
          <a:ext cx="6691064" cy="409575"/>
          <a:chOff x="4764746" y="1452293"/>
          <a:chExt cx="5584415" cy="408167"/>
        </a:xfrm>
      </xdr:grpSpPr>
      <xdr:sp macro="" textlink="">
        <xdr:nvSpPr>
          <xdr:cNvPr id="8" name="Rectangle: Top Corners Rounded 95">
            <a:extLst>
              <a:ext uri="{FF2B5EF4-FFF2-40B4-BE49-F238E27FC236}">
                <a16:creationId xmlns:a16="http://schemas.microsoft.com/office/drawing/2014/main" id="{00000000-0008-0000-0600-000008000000}"/>
              </a:ext>
            </a:extLst>
          </xdr:cNvPr>
          <xdr:cNvSpPr/>
        </xdr:nvSpPr>
        <xdr:spPr>
          <a:xfrm>
            <a:off x="4852286" y="1483831"/>
            <a:ext cx="5444533" cy="376629"/>
          </a:xfrm>
          <a:custGeom>
            <a:avLst/>
            <a:gdLst>
              <a:gd name="connsiteX0" fmla="*/ 278582 w 7897385"/>
              <a:gd name="connsiteY0" fmla="*/ 0 h 901239"/>
              <a:gd name="connsiteX1" fmla="*/ 7618803 w 7897385"/>
              <a:gd name="connsiteY1" fmla="*/ 0 h 901239"/>
              <a:gd name="connsiteX2" fmla="*/ 7897385 w 7897385"/>
              <a:gd name="connsiteY2" fmla="*/ 278582 h 901239"/>
              <a:gd name="connsiteX3" fmla="*/ 7897385 w 7897385"/>
              <a:gd name="connsiteY3" fmla="*/ 901239 h 901239"/>
              <a:gd name="connsiteX4" fmla="*/ 7897385 w 7897385"/>
              <a:gd name="connsiteY4" fmla="*/ 901239 h 901239"/>
              <a:gd name="connsiteX5" fmla="*/ 0 w 7897385"/>
              <a:gd name="connsiteY5" fmla="*/ 901239 h 901239"/>
              <a:gd name="connsiteX6" fmla="*/ 0 w 7897385"/>
              <a:gd name="connsiteY6" fmla="*/ 901239 h 901239"/>
              <a:gd name="connsiteX7" fmla="*/ 0 w 7897385"/>
              <a:gd name="connsiteY7" fmla="*/ 278582 h 901239"/>
              <a:gd name="connsiteX8" fmla="*/ 278582 w 7897385"/>
              <a:gd name="connsiteY8" fmla="*/ 0 h 901239"/>
              <a:gd name="connsiteX0" fmla="*/ 278582 w 7897385"/>
              <a:gd name="connsiteY0" fmla="*/ 0 h 901239"/>
              <a:gd name="connsiteX1" fmla="*/ 7618803 w 7897385"/>
              <a:gd name="connsiteY1" fmla="*/ 0 h 901239"/>
              <a:gd name="connsiteX2" fmla="*/ 7897385 w 7897385"/>
              <a:gd name="connsiteY2" fmla="*/ 577939 h 901239"/>
              <a:gd name="connsiteX3" fmla="*/ 7897385 w 7897385"/>
              <a:gd name="connsiteY3" fmla="*/ 901239 h 901239"/>
              <a:gd name="connsiteX4" fmla="*/ 7897385 w 7897385"/>
              <a:gd name="connsiteY4" fmla="*/ 901239 h 901239"/>
              <a:gd name="connsiteX5" fmla="*/ 0 w 7897385"/>
              <a:gd name="connsiteY5" fmla="*/ 901239 h 901239"/>
              <a:gd name="connsiteX6" fmla="*/ 0 w 7897385"/>
              <a:gd name="connsiteY6" fmla="*/ 901239 h 901239"/>
              <a:gd name="connsiteX7" fmla="*/ 0 w 7897385"/>
              <a:gd name="connsiteY7" fmla="*/ 278582 h 901239"/>
              <a:gd name="connsiteX8" fmla="*/ 278582 w 7897385"/>
              <a:gd name="connsiteY8" fmla="*/ 0 h 901239"/>
              <a:gd name="connsiteX0" fmla="*/ 278582 w 7897385"/>
              <a:gd name="connsiteY0" fmla="*/ 0 h 901239"/>
              <a:gd name="connsiteX1" fmla="*/ 7618803 w 7897385"/>
              <a:gd name="connsiteY1" fmla="*/ 0 h 901239"/>
              <a:gd name="connsiteX2" fmla="*/ 7897385 w 7897385"/>
              <a:gd name="connsiteY2" fmla="*/ 577939 h 901239"/>
              <a:gd name="connsiteX3" fmla="*/ 7897385 w 7897385"/>
              <a:gd name="connsiteY3" fmla="*/ 901239 h 901239"/>
              <a:gd name="connsiteX4" fmla="*/ 7897385 w 7897385"/>
              <a:gd name="connsiteY4" fmla="*/ 901239 h 901239"/>
              <a:gd name="connsiteX5" fmla="*/ 0 w 7897385"/>
              <a:gd name="connsiteY5" fmla="*/ 901239 h 901239"/>
              <a:gd name="connsiteX6" fmla="*/ 0 w 7897385"/>
              <a:gd name="connsiteY6" fmla="*/ 901239 h 901239"/>
              <a:gd name="connsiteX7" fmla="*/ 0 w 7897385"/>
              <a:gd name="connsiteY7" fmla="*/ 583382 h 901239"/>
              <a:gd name="connsiteX8" fmla="*/ 278582 w 7897385"/>
              <a:gd name="connsiteY8" fmla="*/ 0 h 9012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897385" h="901239">
                <a:moveTo>
                  <a:pt x="278582" y="0"/>
                </a:moveTo>
                <a:lnTo>
                  <a:pt x="7618803" y="0"/>
                </a:lnTo>
                <a:cubicBezTo>
                  <a:pt x="7772660" y="0"/>
                  <a:pt x="7897385" y="424082"/>
                  <a:pt x="7897385" y="577939"/>
                </a:cubicBezTo>
                <a:lnTo>
                  <a:pt x="7897385" y="901239"/>
                </a:lnTo>
                <a:lnTo>
                  <a:pt x="7897385" y="901239"/>
                </a:lnTo>
                <a:lnTo>
                  <a:pt x="0" y="901239"/>
                </a:lnTo>
                <a:lnTo>
                  <a:pt x="0" y="901239"/>
                </a:lnTo>
                <a:lnTo>
                  <a:pt x="0" y="583382"/>
                </a:lnTo>
                <a:cubicBezTo>
                  <a:pt x="0" y="429525"/>
                  <a:pt x="124725" y="0"/>
                  <a:pt x="278582" y="0"/>
                </a:cubicBezTo>
                <a:close/>
              </a:path>
            </a:pathLst>
          </a:custGeom>
          <a:noFill/>
          <a:ln w="762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Right Triangle 8">
            <a:extLst>
              <a:ext uri="{FF2B5EF4-FFF2-40B4-BE49-F238E27FC236}">
                <a16:creationId xmlns:a16="http://schemas.microsoft.com/office/drawing/2014/main" id="{00000000-0008-0000-0600-000009000000}"/>
              </a:ext>
            </a:extLst>
          </xdr:cNvPr>
          <xdr:cNvSpPr>
            <a:spLocks noChangeAspect="1"/>
          </xdr:cNvSpPr>
        </xdr:nvSpPr>
        <xdr:spPr>
          <a:xfrm rot="10800000" flipH="1">
            <a:off x="4764746" y="1452293"/>
            <a:ext cx="262867" cy="310921"/>
          </a:xfrm>
          <a:prstGeom prst="r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Right Triangle 9">
            <a:extLst>
              <a:ext uri="{FF2B5EF4-FFF2-40B4-BE49-F238E27FC236}">
                <a16:creationId xmlns:a16="http://schemas.microsoft.com/office/drawing/2014/main" id="{00000000-0008-0000-0600-00000A000000}"/>
              </a:ext>
            </a:extLst>
          </xdr:cNvPr>
          <xdr:cNvSpPr>
            <a:spLocks noChangeAspect="1"/>
          </xdr:cNvSpPr>
        </xdr:nvSpPr>
        <xdr:spPr>
          <a:xfrm rot="10800000">
            <a:off x="10087586" y="1452294"/>
            <a:ext cx="261575" cy="263460"/>
          </a:xfrm>
          <a:prstGeom prst="r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Rectangle 10">
            <a:extLst>
              <a:ext uri="{FF2B5EF4-FFF2-40B4-BE49-F238E27FC236}">
                <a16:creationId xmlns:a16="http://schemas.microsoft.com/office/drawing/2014/main" id="{00000000-0008-0000-0600-00000B000000}"/>
              </a:ext>
            </a:extLst>
          </xdr:cNvPr>
          <xdr:cNvSpPr>
            <a:spLocks/>
          </xdr:cNvSpPr>
        </xdr:nvSpPr>
        <xdr:spPr>
          <a:xfrm rot="10800000">
            <a:off x="4834627" y="1784277"/>
            <a:ext cx="5503384" cy="6457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16</xdr:col>
      <xdr:colOff>0</xdr:colOff>
      <xdr:row>18</xdr:row>
      <xdr:rowOff>421005</xdr:rowOff>
    </xdr:from>
    <xdr:to>
      <xdr:col>18</xdr:col>
      <xdr:colOff>1143000</xdr:colOff>
      <xdr:row>19</xdr:row>
      <xdr:rowOff>85725</xdr:rowOff>
    </xdr:to>
    <xdr:sp macro="" textlink="">
      <xdr:nvSpPr>
        <xdr:cNvPr id="12" name="Rectangle 300">
          <a:extLst>
            <a:ext uri="{FF2B5EF4-FFF2-40B4-BE49-F238E27FC236}">
              <a16:creationId xmlns:a16="http://schemas.microsoft.com/office/drawing/2014/main" id="{00000000-0008-0000-0600-00000C000000}"/>
            </a:ext>
            <a:ext uri="{C183D7F6-B498-43B3-948B-1728B52AA6E4}">
              <adec:decorative xmlns:adec="http://schemas.microsoft.com/office/drawing/2017/decorative" val="1"/>
            </a:ext>
          </a:extLst>
        </xdr:cNvPr>
        <xdr:cNvSpPr/>
      </xdr:nvSpPr>
      <xdr:spPr>
        <a:xfrm>
          <a:off x="15325725" y="9231630"/>
          <a:ext cx="2914650" cy="131445"/>
        </a:xfrm>
        <a:prstGeom prst="rect">
          <a:avLst/>
        </a:prstGeom>
        <a:solidFill>
          <a:schemeClr val="bg1"/>
        </a:solidFill>
        <a:ln w="254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108000" rIns="36000" rtlCol="0" anchor="t"/>
        <a:lstStyle/>
        <a:p>
          <a:pPr algn="l"/>
          <a:endParaRPr lang="en-AU" sz="1050">
            <a:solidFill>
              <a:schemeClr val="tx2"/>
            </a:solidFill>
          </a:endParaRPr>
        </a:p>
      </xdr:txBody>
    </xdr:sp>
    <xdr:clientData/>
  </xdr:twoCellAnchor>
  <xdr:twoCellAnchor editAs="oneCell">
    <xdr:from>
      <xdr:col>20</xdr:col>
      <xdr:colOff>1341048</xdr:colOff>
      <xdr:row>5</xdr:row>
      <xdr:rowOff>0</xdr:rowOff>
    </xdr:from>
    <xdr:to>
      <xdr:col>28</xdr:col>
      <xdr:colOff>63928</xdr:colOff>
      <xdr:row>19</xdr:row>
      <xdr:rowOff>123823</xdr:rowOff>
    </xdr:to>
    <xdr:grpSp>
      <xdr:nvGrpSpPr>
        <xdr:cNvPr id="13" name="Group 12">
          <a:extLst>
            <a:ext uri="{FF2B5EF4-FFF2-40B4-BE49-F238E27FC236}">
              <a16:creationId xmlns:a16="http://schemas.microsoft.com/office/drawing/2014/main" id="{00000000-0008-0000-0600-00000D000000}"/>
            </a:ext>
            <a:ext uri="{C183D7F6-B498-43B3-948B-1728B52AA6E4}">
              <adec:decorative xmlns:adec="http://schemas.microsoft.com/office/drawing/2017/decorative" val="1"/>
            </a:ext>
          </a:extLst>
        </xdr:cNvPr>
        <xdr:cNvGrpSpPr/>
      </xdr:nvGrpSpPr>
      <xdr:grpSpPr>
        <a:xfrm>
          <a:off x="20657748" y="3467100"/>
          <a:ext cx="8105005" cy="504823"/>
          <a:chOff x="3736987" y="1452294"/>
          <a:chExt cx="6940761" cy="503089"/>
        </a:xfrm>
      </xdr:grpSpPr>
      <xdr:sp macro="" textlink="">
        <xdr:nvSpPr>
          <xdr:cNvPr id="14" name="Rectangle: Top Corners Rounded 95">
            <a:extLst>
              <a:ext uri="{FF2B5EF4-FFF2-40B4-BE49-F238E27FC236}">
                <a16:creationId xmlns:a16="http://schemas.microsoft.com/office/drawing/2014/main" id="{00000000-0008-0000-0600-00000E000000}"/>
              </a:ext>
            </a:extLst>
          </xdr:cNvPr>
          <xdr:cNvSpPr/>
        </xdr:nvSpPr>
        <xdr:spPr>
          <a:xfrm>
            <a:off x="3804378" y="1483831"/>
            <a:ext cx="6819017" cy="471552"/>
          </a:xfrm>
          <a:custGeom>
            <a:avLst/>
            <a:gdLst>
              <a:gd name="connsiteX0" fmla="*/ 278582 w 7897385"/>
              <a:gd name="connsiteY0" fmla="*/ 0 h 901239"/>
              <a:gd name="connsiteX1" fmla="*/ 7618803 w 7897385"/>
              <a:gd name="connsiteY1" fmla="*/ 0 h 901239"/>
              <a:gd name="connsiteX2" fmla="*/ 7897385 w 7897385"/>
              <a:gd name="connsiteY2" fmla="*/ 278582 h 901239"/>
              <a:gd name="connsiteX3" fmla="*/ 7897385 w 7897385"/>
              <a:gd name="connsiteY3" fmla="*/ 901239 h 901239"/>
              <a:gd name="connsiteX4" fmla="*/ 7897385 w 7897385"/>
              <a:gd name="connsiteY4" fmla="*/ 901239 h 901239"/>
              <a:gd name="connsiteX5" fmla="*/ 0 w 7897385"/>
              <a:gd name="connsiteY5" fmla="*/ 901239 h 901239"/>
              <a:gd name="connsiteX6" fmla="*/ 0 w 7897385"/>
              <a:gd name="connsiteY6" fmla="*/ 901239 h 901239"/>
              <a:gd name="connsiteX7" fmla="*/ 0 w 7897385"/>
              <a:gd name="connsiteY7" fmla="*/ 278582 h 901239"/>
              <a:gd name="connsiteX8" fmla="*/ 278582 w 7897385"/>
              <a:gd name="connsiteY8" fmla="*/ 0 h 901239"/>
              <a:gd name="connsiteX0" fmla="*/ 278582 w 7897385"/>
              <a:gd name="connsiteY0" fmla="*/ 0 h 901239"/>
              <a:gd name="connsiteX1" fmla="*/ 7618803 w 7897385"/>
              <a:gd name="connsiteY1" fmla="*/ 0 h 901239"/>
              <a:gd name="connsiteX2" fmla="*/ 7897385 w 7897385"/>
              <a:gd name="connsiteY2" fmla="*/ 577939 h 901239"/>
              <a:gd name="connsiteX3" fmla="*/ 7897385 w 7897385"/>
              <a:gd name="connsiteY3" fmla="*/ 901239 h 901239"/>
              <a:gd name="connsiteX4" fmla="*/ 7897385 w 7897385"/>
              <a:gd name="connsiteY4" fmla="*/ 901239 h 901239"/>
              <a:gd name="connsiteX5" fmla="*/ 0 w 7897385"/>
              <a:gd name="connsiteY5" fmla="*/ 901239 h 901239"/>
              <a:gd name="connsiteX6" fmla="*/ 0 w 7897385"/>
              <a:gd name="connsiteY6" fmla="*/ 901239 h 901239"/>
              <a:gd name="connsiteX7" fmla="*/ 0 w 7897385"/>
              <a:gd name="connsiteY7" fmla="*/ 278582 h 901239"/>
              <a:gd name="connsiteX8" fmla="*/ 278582 w 7897385"/>
              <a:gd name="connsiteY8" fmla="*/ 0 h 901239"/>
              <a:gd name="connsiteX0" fmla="*/ 278582 w 7897385"/>
              <a:gd name="connsiteY0" fmla="*/ 0 h 901239"/>
              <a:gd name="connsiteX1" fmla="*/ 7618803 w 7897385"/>
              <a:gd name="connsiteY1" fmla="*/ 0 h 901239"/>
              <a:gd name="connsiteX2" fmla="*/ 7897385 w 7897385"/>
              <a:gd name="connsiteY2" fmla="*/ 577939 h 901239"/>
              <a:gd name="connsiteX3" fmla="*/ 7897385 w 7897385"/>
              <a:gd name="connsiteY3" fmla="*/ 901239 h 901239"/>
              <a:gd name="connsiteX4" fmla="*/ 7897385 w 7897385"/>
              <a:gd name="connsiteY4" fmla="*/ 901239 h 901239"/>
              <a:gd name="connsiteX5" fmla="*/ 0 w 7897385"/>
              <a:gd name="connsiteY5" fmla="*/ 901239 h 901239"/>
              <a:gd name="connsiteX6" fmla="*/ 0 w 7897385"/>
              <a:gd name="connsiteY6" fmla="*/ 901239 h 901239"/>
              <a:gd name="connsiteX7" fmla="*/ 0 w 7897385"/>
              <a:gd name="connsiteY7" fmla="*/ 583382 h 901239"/>
              <a:gd name="connsiteX8" fmla="*/ 278582 w 7897385"/>
              <a:gd name="connsiteY8" fmla="*/ 0 h 9012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897385" h="901239">
                <a:moveTo>
                  <a:pt x="278582" y="0"/>
                </a:moveTo>
                <a:lnTo>
                  <a:pt x="7618803" y="0"/>
                </a:lnTo>
                <a:cubicBezTo>
                  <a:pt x="7772660" y="0"/>
                  <a:pt x="7897385" y="424082"/>
                  <a:pt x="7897385" y="577939"/>
                </a:cubicBezTo>
                <a:lnTo>
                  <a:pt x="7897385" y="901239"/>
                </a:lnTo>
                <a:lnTo>
                  <a:pt x="7897385" y="901239"/>
                </a:lnTo>
                <a:lnTo>
                  <a:pt x="0" y="901239"/>
                </a:lnTo>
                <a:lnTo>
                  <a:pt x="0" y="901239"/>
                </a:lnTo>
                <a:lnTo>
                  <a:pt x="0" y="583382"/>
                </a:lnTo>
                <a:cubicBezTo>
                  <a:pt x="0" y="429525"/>
                  <a:pt x="124725" y="0"/>
                  <a:pt x="278582" y="0"/>
                </a:cubicBezTo>
                <a:close/>
              </a:path>
            </a:pathLst>
          </a:custGeom>
          <a:noFill/>
          <a:ln w="762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5" name="Right Triangle 14">
            <a:extLst>
              <a:ext uri="{FF2B5EF4-FFF2-40B4-BE49-F238E27FC236}">
                <a16:creationId xmlns:a16="http://schemas.microsoft.com/office/drawing/2014/main" id="{00000000-0008-0000-0600-00000F000000}"/>
              </a:ext>
            </a:extLst>
          </xdr:cNvPr>
          <xdr:cNvSpPr>
            <a:spLocks noChangeAspect="1"/>
          </xdr:cNvSpPr>
        </xdr:nvSpPr>
        <xdr:spPr>
          <a:xfrm rot="10800000" flipH="1">
            <a:off x="3736987" y="1471278"/>
            <a:ext cx="262867" cy="310921"/>
          </a:xfrm>
          <a:prstGeom prst="r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6" name="Right Triangle 15">
            <a:extLst>
              <a:ext uri="{FF2B5EF4-FFF2-40B4-BE49-F238E27FC236}">
                <a16:creationId xmlns:a16="http://schemas.microsoft.com/office/drawing/2014/main" id="{00000000-0008-0000-0600-000010000000}"/>
              </a:ext>
            </a:extLst>
          </xdr:cNvPr>
          <xdr:cNvSpPr>
            <a:spLocks noChangeAspect="1"/>
          </xdr:cNvSpPr>
        </xdr:nvSpPr>
        <xdr:spPr>
          <a:xfrm rot="10800000">
            <a:off x="10416173" y="1452294"/>
            <a:ext cx="261575" cy="263460"/>
          </a:xfrm>
          <a:prstGeom prst="r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7" name="Rectangle 16">
            <a:extLst>
              <a:ext uri="{FF2B5EF4-FFF2-40B4-BE49-F238E27FC236}">
                <a16:creationId xmlns:a16="http://schemas.microsoft.com/office/drawing/2014/main" id="{00000000-0008-0000-0600-000011000000}"/>
              </a:ext>
            </a:extLst>
          </xdr:cNvPr>
          <xdr:cNvSpPr>
            <a:spLocks/>
          </xdr:cNvSpPr>
        </xdr:nvSpPr>
        <xdr:spPr>
          <a:xfrm rot="10800000">
            <a:off x="3800060" y="1787719"/>
            <a:ext cx="6850154" cy="6599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15</xdr:col>
      <xdr:colOff>2934</xdr:colOff>
      <xdr:row>0</xdr:row>
      <xdr:rowOff>95250</xdr:rowOff>
    </xdr:from>
    <xdr:to>
      <xdr:col>17</xdr:col>
      <xdr:colOff>690909</xdr:colOff>
      <xdr:row>0</xdr:row>
      <xdr:rowOff>322384</xdr:rowOff>
    </xdr:to>
    <xdr:sp macro="" textlink="R2">
      <xdr:nvSpPr>
        <xdr:cNvPr id="18" name="TextBox 17">
          <a:extLst>
            <a:ext uri="{FF2B5EF4-FFF2-40B4-BE49-F238E27FC236}">
              <a16:creationId xmlns:a16="http://schemas.microsoft.com/office/drawing/2014/main" id="{00000000-0008-0000-0600-000012000000}"/>
            </a:ext>
            <a:ext uri="{C183D7F6-B498-43B3-948B-1728B52AA6E4}">
              <adec:decorative xmlns:adec="http://schemas.microsoft.com/office/drawing/2017/decorative" val="1"/>
            </a:ext>
          </a:extLst>
        </xdr:cNvPr>
        <xdr:cNvSpPr txBox="1"/>
      </xdr:nvSpPr>
      <xdr:spPr>
        <a:xfrm>
          <a:off x="14490459" y="95250"/>
          <a:ext cx="2412000" cy="227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E67874F-0017-4F63-96FB-021145DA1927}" type="TxLink">
            <a:rPr lang="en-US" sz="1000" b="1" i="0" u="none" strike="noStrike">
              <a:solidFill>
                <a:srgbClr val="FBF9FD"/>
              </a:solidFill>
              <a:latin typeface="Calibri"/>
              <a:ea typeface="Calibri"/>
              <a:cs typeface="Calibri"/>
            </a:rPr>
            <a:pPr algn="r"/>
            <a:t> </a:t>
          </a:fld>
          <a:endParaRPr lang="en-AU" sz="1000">
            <a:solidFill>
              <a:srgbClr val="FBF9FD"/>
            </a:solidFill>
          </a:endParaRPr>
        </a:p>
      </xdr:txBody>
    </xdr:sp>
    <xdr:clientData/>
  </xdr:twoCellAnchor>
  <xdr:twoCellAnchor>
    <xdr:from>
      <xdr:col>11</xdr:col>
      <xdr:colOff>159734</xdr:colOff>
      <xdr:row>0</xdr:row>
      <xdr:rowOff>93785</xdr:rowOff>
    </xdr:from>
    <xdr:to>
      <xdr:col>14</xdr:col>
      <xdr:colOff>1409699</xdr:colOff>
      <xdr:row>1</xdr:row>
      <xdr:rowOff>7327</xdr:rowOff>
    </xdr:to>
    <xdr:sp macro="" textlink="R1">
      <xdr:nvSpPr>
        <xdr:cNvPr id="19" name="TextBox 18">
          <a:extLst>
            <a:ext uri="{FF2B5EF4-FFF2-40B4-BE49-F238E27FC236}">
              <a16:creationId xmlns:a16="http://schemas.microsoft.com/office/drawing/2014/main" id="{00000000-0008-0000-0600-000013000000}"/>
            </a:ext>
            <a:ext uri="{C183D7F6-B498-43B3-948B-1728B52AA6E4}">
              <adec:decorative xmlns:adec="http://schemas.microsoft.com/office/drawing/2017/decorative" val="1"/>
            </a:ext>
          </a:extLst>
        </xdr:cNvPr>
        <xdr:cNvSpPr txBox="1"/>
      </xdr:nvSpPr>
      <xdr:spPr>
        <a:xfrm>
          <a:off x="10732484" y="93785"/>
          <a:ext cx="3755040" cy="29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fld id="{4993EC6C-DE3F-45DD-976A-172768CD939A}" type="TxLink">
            <a:rPr lang="en-US" sz="1000" b="0" i="1" u="none" strike="noStrike">
              <a:solidFill>
                <a:srgbClr val="A396AD"/>
              </a:solidFill>
              <a:latin typeface="Calibri"/>
              <a:ea typeface="Calibri"/>
              <a:cs typeface="Calibri"/>
            </a:rPr>
            <a:pPr algn="l"/>
            <a:t>CLICK — (left of screen) TO COLLAPSE STEP 2 AND VIEW DATASET</a:t>
          </a:fld>
          <a:endParaRPr lang="en-AU" sz="1000" i="1">
            <a:solidFill>
              <a:srgbClr val="A396AD"/>
            </a:solidFill>
          </a:endParaRPr>
        </a:p>
      </xdr:txBody>
    </xdr:sp>
    <xdr:clientData/>
  </xdr:twoCellAnchor>
  <xdr:twoCellAnchor editAs="absolute">
    <xdr:from>
      <xdr:col>4</xdr:col>
      <xdr:colOff>815774</xdr:colOff>
      <xdr:row>0</xdr:row>
      <xdr:rowOff>113098</xdr:rowOff>
    </xdr:from>
    <xdr:to>
      <xdr:col>10</xdr:col>
      <xdr:colOff>419114</xdr:colOff>
      <xdr:row>2</xdr:row>
      <xdr:rowOff>166723</xdr:rowOff>
    </xdr:to>
    <xdr:grpSp>
      <xdr:nvGrpSpPr>
        <xdr:cNvPr id="25" name="Overview" descr="Having identified which payments were &#10;made under a trade credit arrangement (in Step 1), the next steps refine the dataset by:&#10;capturing additional required details for each trade credit payment (Step 2) &#10;removing, from the dataset, certain payments that meet exclusion criteria (Step 3)&#10;&#10;The table below builds on the raw dataset of payments from Step 1 but now contains only those payments that were identified as being trade credit payments. &#10;i.e. all payments that were classified as a ‘non-trade credit payment‘ (and highlighted in light pink) in the previous tab have been removed.&#10;">
          <a:extLst>
            <a:ext uri="{FF2B5EF4-FFF2-40B4-BE49-F238E27FC236}">
              <a16:creationId xmlns:a16="http://schemas.microsoft.com/office/drawing/2014/main" id="{00000000-0008-0000-0600-000019000000}"/>
            </a:ext>
          </a:extLst>
        </xdr:cNvPr>
        <xdr:cNvGrpSpPr/>
      </xdr:nvGrpSpPr>
      <xdr:grpSpPr>
        <a:xfrm>
          <a:off x="3692324" y="113098"/>
          <a:ext cx="6413715" cy="1530000"/>
          <a:chOff x="10572750" y="1057275"/>
          <a:chExt cx="6116213" cy="1220402"/>
        </a:xfrm>
      </xdr:grpSpPr>
      <xdr:sp macro="" textlink="">
        <xdr:nvSpPr>
          <xdr:cNvPr id="26" name="O4details">
            <a:extLst>
              <a:ext uri="{FF2B5EF4-FFF2-40B4-BE49-F238E27FC236}">
                <a16:creationId xmlns:a16="http://schemas.microsoft.com/office/drawing/2014/main" id="{00000000-0008-0000-0600-00001A000000}"/>
              </a:ext>
            </a:extLst>
          </xdr:cNvPr>
          <xdr:cNvSpPr/>
        </xdr:nvSpPr>
        <xdr:spPr>
          <a:xfrm rot="16200000">
            <a:off x="14516449" y="105161"/>
            <a:ext cx="1220400" cy="3124628"/>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792000" rIns="36000" bIns="108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200"/>
              </a:spcBef>
              <a:spcAft>
                <a:spcPts val="200"/>
              </a:spcAft>
            </a:pPr>
            <a:r>
              <a:rPr lang="en-AU" sz="1000" kern="1200">
                <a:solidFill>
                  <a:schemeClr val="tx2"/>
                </a:solidFill>
                <a:effectLst/>
                <a:latin typeface="+mn-lt"/>
                <a:ea typeface="+mn-ea"/>
                <a:cs typeface="+mn-cs"/>
              </a:rPr>
              <a:t>The table below builds on the raw dataset of payments from Step 1 but now contains only those payments that were identified as being trade credit payments. </a:t>
            </a:r>
          </a:p>
          <a:p>
            <a:pPr algn="ctr">
              <a:spcBef>
                <a:spcPts val="200"/>
              </a:spcBef>
              <a:spcAft>
                <a:spcPts val="200"/>
              </a:spcAft>
            </a:pPr>
            <a:r>
              <a:rPr lang="en-AU" sz="900" i="1" kern="1200">
                <a:solidFill>
                  <a:schemeClr val="tx2"/>
                </a:solidFill>
                <a:effectLst/>
                <a:latin typeface="+mn-lt"/>
                <a:ea typeface="+mn-ea"/>
                <a:cs typeface="+mn-cs"/>
              </a:rPr>
              <a:t>i.e. all payments that were classified as a ‘non-trade credit payment‘ (and highlighted in light pink) in the previous tab have been removed.</a:t>
            </a:r>
            <a:endParaRPr lang="en-AU" sz="900" i="1">
              <a:solidFill>
                <a:schemeClr val="tx2"/>
              </a:solidFill>
            </a:endParaRPr>
          </a:p>
        </xdr:txBody>
      </xdr:sp>
      <xdr:sp macro="" textlink="">
        <xdr:nvSpPr>
          <xdr:cNvPr id="27" name="O1details">
            <a:extLst>
              <a:ext uri="{FF2B5EF4-FFF2-40B4-BE49-F238E27FC236}">
                <a16:creationId xmlns:a16="http://schemas.microsoft.com/office/drawing/2014/main" id="{00000000-0008-0000-0600-00001B000000}"/>
              </a:ext>
            </a:extLst>
          </xdr:cNvPr>
          <xdr:cNvSpPr>
            <a:spLocks/>
          </xdr:cNvSpPr>
        </xdr:nvSpPr>
        <xdr:spPr>
          <a:xfrm rot="16200000">
            <a:off x="12224723" y="147823"/>
            <a:ext cx="1220400" cy="3039303"/>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342000" rIns="36000" bIns="108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300"/>
              </a:spcBef>
              <a:spcAft>
                <a:spcPts val="300"/>
              </a:spcAft>
            </a:pPr>
            <a:r>
              <a:rPr lang="en-AU" sz="1000">
                <a:solidFill>
                  <a:schemeClr val="tx2"/>
                </a:solidFill>
              </a:rPr>
              <a:t>Having identified which payments were </a:t>
            </a:r>
            <a:br>
              <a:rPr lang="en-AU" sz="1000">
                <a:solidFill>
                  <a:schemeClr val="tx2"/>
                </a:solidFill>
              </a:rPr>
            </a:br>
            <a:r>
              <a:rPr lang="en-AU" sz="1000">
                <a:solidFill>
                  <a:schemeClr val="tx2"/>
                </a:solidFill>
              </a:rPr>
              <a:t>made under a trade credit arrangement (in Step 1), the next steps refine the dataset by:</a:t>
            </a:r>
          </a:p>
          <a:p>
            <a:pPr marL="144000" indent="-108000">
              <a:spcBef>
                <a:spcPts val="200"/>
              </a:spcBef>
              <a:spcAft>
                <a:spcPts val="200"/>
              </a:spcAft>
              <a:buFont typeface="Arial" panose="020B0604020202020204" pitchFamily="34" charset="0"/>
              <a:buChar char="•"/>
            </a:pPr>
            <a:r>
              <a:rPr lang="en-AU" sz="1000">
                <a:solidFill>
                  <a:schemeClr val="tx2"/>
                </a:solidFill>
              </a:rPr>
              <a:t>capturing additional required details for each trade credit payment </a:t>
            </a:r>
            <a:r>
              <a:rPr lang="en-AU" sz="1000" b="1">
                <a:solidFill>
                  <a:schemeClr val="tx2"/>
                </a:solidFill>
              </a:rPr>
              <a:t>(Step 2) </a:t>
            </a:r>
          </a:p>
          <a:p>
            <a:pPr marL="144000" indent="-108000">
              <a:spcBef>
                <a:spcPts val="200"/>
              </a:spcBef>
              <a:spcAft>
                <a:spcPts val="200"/>
              </a:spcAft>
              <a:buFont typeface="Arial" panose="020B0604020202020204" pitchFamily="34" charset="0"/>
              <a:buChar char="•"/>
            </a:pPr>
            <a:r>
              <a:rPr lang="en-AU" sz="1000">
                <a:solidFill>
                  <a:schemeClr val="tx2"/>
                </a:solidFill>
              </a:rPr>
              <a:t>removing, from the dataset, certain payments that meet exclusion criteria </a:t>
            </a:r>
            <a:br>
              <a:rPr lang="en-AU" sz="1000">
                <a:solidFill>
                  <a:schemeClr val="tx2"/>
                </a:solidFill>
              </a:rPr>
            </a:br>
            <a:r>
              <a:rPr lang="en-AU" sz="1000" b="1">
                <a:solidFill>
                  <a:schemeClr val="tx2"/>
                </a:solidFill>
              </a:rPr>
              <a:t>(Step 3)</a:t>
            </a:r>
          </a:p>
        </xdr:txBody>
      </xdr:sp>
      <xdr:sp macro="" textlink="">
        <xdr:nvSpPr>
          <xdr:cNvPr id="28" name="OBack">
            <a:extLst>
              <a:ext uri="{FF2B5EF4-FFF2-40B4-BE49-F238E27FC236}">
                <a16:creationId xmlns:a16="http://schemas.microsoft.com/office/drawing/2014/main" id="{00000000-0008-0000-0600-00001C000000}"/>
              </a:ext>
            </a:extLst>
          </xdr:cNvPr>
          <xdr:cNvSpPr>
            <a:spLocks/>
          </xdr:cNvSpPr>
        </xdr:nvSpPr>
        <xdr:spPr>
          <a:xfrm rot="16200000">
            <a:off x="10478675" y="1151352"/>
            <a:ext cx="1220400" cy="1032249"/>
          </a:xfrm>
          <a:prstGeom prst="round2SameRect">
            <a:avLst>
              <a:gd name="adj1" fmla="val 45031"/>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0" rIns="36000" bIns="72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a:r>
              <a:rPr lang="en-AU" sz="1600" b="1">
                <a:solidFill>
                  <a:schemeClr val="bg1"/>
                </a:solidFill>
              </a:rPr>
              <a:t>Overview </a:t>
            </a:r>
          </a:p>
        </xdr:txBody>
      </xdr:sp>
    </xdr:grpSp>
    <xdr:clientData/>
  </xdr:twoCellAnchor>
  <xdr:absoluteAnchor>
    <xdr:pos x="1447800" y="247651"/>
    <xdr:ext cx="3530600" cy="561974"/>
    <xdr:sp macro="" textlink="">
      <xdr:nvSpPr>
        <xdr:cNvPr id="29" name="Title 1">
          <a:extLst>
            <a:ext uri="{FF2B5EF4-FFF2-40B4-BE49-F238E27FC236}">
              <a16:creationId xmlns:a16="http://schemas.microsoft.com/office/drawing/2014/main" id="{00000000-0008-0000-0600-00001D000000}"/>
            </a:ext>
          </a:extLst>
        </xdr:cNvPr>
        <xdr:cNvSpPr txBox="1">
          <a:spLocks/>
        </xdr:cNvSpPr>
      </xdr:nvSpPr>
      <xdr:spPr>
        <a:xfrm>
          <a:off x="1447800" y="247651"/>
          <a:ext cx="3530600" cy="561974"/>
        </a:xfrm>
        <a:prstGeom prst="rect">
          <a:avLst/>
        </a:prstGeom>
      </xdr:spPr>
      <xdr:txBody>
        <a:bodyPr vert="horz" wrap="square" lIns="91440" tIns="45720" rIns="91440" bIns="45720" rtlCol="0" anchor="b">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en-AU" sz="2800" b="1" i="0" u="none" strike="noStrike" kern="1200" baseline="0">
              <a:solidFill>
                <a:srgbClr val="461F65"/>
              </a:solidFill>
              <a:latin typeface="Calibri" panose="020F0502020204030204" pitchFamily="34" charset="0"/>
            </a:rPr>
            <a:t>TCP Dataset</a:t>
          </a:r>
        </a:p>
        <a:p>
          <a:pPr algn="l"/>
          <a:r>
            <a:rPr lang="en-AU" sz="2000" b="1" i="0" kern="1200" baseline="0">
              <a:solidFill>
                <a:schemeClr val="accent2"/>
              </a:solidFill>
              <a:effectLst/>
              <a:latin typeface="+mn-lt"/>
              <a:ea typeface="+mn-ea"/>
              <a:cs typeface="+mn-cs"/>
            </a:rPr>
            <a:t>  Steps 2 &amp; 3</a:t>
          </a:r>
          <a:endParaRPr lang="en-AU" sz="2000">
            <a:solidFill>
              <a:schemeClr val="accent2"/>
            </a:solidFill>
          </a:endParaRPr>
        </a:p>
      </xdr:txBody>
    </xdr:sp>
    <xdr:clientData/>
  </xdr:absoluteAnchor>
  <xdr:twoCellAnchor editAs="oneCell">
    <xdr:from>
      <xdr:col>22</xdr:col>
      <xdr:colOff>224677</xdr:colOff>
      <xdr:row>22</xdr:row>
      <xdr:rowOff>449901</xdr:rowOff>
    </xdr:from>
    <xdr:to>
      <xdr:col>22</xdr:col>
      <xdr:colOff>889748</xdr:colOff>
      <xdr:row>22</xdr:row>
      <xdr:rowOff>754207</xdr:rowOff>
    </xdr:to>
    <xdr:sp macro="" textlink="">
      <xdr:nvSpPr>
        <xdr:cNvPr id="30" name="TextBox 23">
          <a:extLst>
            <a:ext uri="{FF2B5EF4-FFF2-40B4-BE49-F238E27FC236}">
              <a16:creationId xmlns:a16="http://schemas.microsoft.com/office/drawing/2014/main" id="{00000000-0008-0000-0600-00001E000000}"/>
            </a:ext>
          </a:extLst>
        </xdr:cNvPr>
        <xdr:cNvSpPr txBox="1"/>
      </xdr:nvSpPr>
      <xdr:spPr>
        <a:xfrm>
          <a:off x="22046452" y="10346376"/>
          <a:ext cx="665071" cy="30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bg1"/>
              </a:solidFill>
            </a:rPr>
            <a:t>Yes/No</a:t>
          </a:r>
        </a:p>
      </xdr:txBody>
    </xdr:sp>
    <xdr:clientData/>
  </xdr:twoCellAnchor>
  <xdr:twoCellAnchor editAs="oneCell">
    <xdr:from>
      <xdr:col>22</xdr:col>
      <xdr:colOff>0</xdr:colOff>
      <xdr:row>22</xdr:row>
      <xdr:rowOff>0</xdr:rowOff>
    </xdr:from>
    <xdr:to>
      <xdr:col>23</xdr:col>
      <xdr:colOff>0</xdr:colOff>
      <xdr:row>22</xdr:row>
      <xdr:rowOff>441617</xdr:rowOff>
    </xdr:to>
    <xdr:sp macro="" textlink="W23">
      <xdr:nvSpPr>
        <xdr:cNvPr id="31" name="TextBox 24">
          <a:extLst>
            <a:ext uri="{FF2B5EF4-FFF2-40B4-BE49-F238E27FC236}">
              <a16:creationId xmlns:a16="http://schemas.microsoft.com/office/drawing/2014/main" id="{00000000-0008-0000-0600-00001F000000}"/>
            </a:ext>
          </a:extLst>
        </xdr:cNvPr>
        <xdr:cNvSpPr txBox="1"/>
      </xdr:nvSpPr>
      <xdr:spPr>
        <a:xfrm>
          <a:off x="21821775" y="9896475"/>
          <a:ext cx="1114425"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DC38E9A7-B057-4146-B265-AEC3E9E414F1}" type="TxLink">
            <a:rPr lang="en-US" sz="1100" b="1" i="0" u="none" strike="noStrike">
              <a:solidFill>
                <a:schemeClr val="bg1"/>
              </a:solidFill>
              <a:latin typeface="Calibri"/>
              <a:ea typeface="Calibri"/>
              <a:cs typeface="Calibri"/>
            </a:rPr>
            <a:pPr algn="ctr">
              <a:lnSpc>
                <a:spcPts val="1150"/>
              </a:lnSpc>
            </a:pPr>
            <a:t>RCTI </a:t>
          </a:fld>
          <a:endParaRPr lang="en-AU" sz="1100" b="1" i="0">
            <a:solidFill>
              <a:schemeClr val="bg1"/>
            </a:solidFill>
          </a:endParaRPr>
        </a:p>
      </xdr:txBody>
    </xdr:sp>
    <xdr:clientData/>
  </xdr:twoCellAnchor>
  <xdr:twoCellAnchor editAs="oneCell">
    <xdr:from>
      <xdr:col>23</xdr:col>
      <xdr:colOff>224677</xdr:colOff>
      <xdr:row>22</xdr:row>
      <xdr:rowOff>516576</xdr:rowOff>
    </xdr:from>
    <xdr:to>
      <xdr:col>23</xdr:col>
      <xdr:colOff>889748</xdr:colOff>
      <xdr:row>22</xdr:row>
      <xdr:rowOff>752475</xdr:rowOff>
    </xdr:to>
    <xdr:sp macro="" textlink="">
      <xdr:nvSpPr>
        <xdr:cNvPr id="32" name="TextBox 23">
          <a:extLst>
            <a:ext uri="{FF2B5EF4-FFF2-40B4-BE49-F238E27FC236}">
              <a16:creationId xmlns:a16="http://schemas.microsoft.com/office/drawing/2014/main" id="{00000000-0008-0000-0600-000020000000}"/>
            </a:ext>
          </a:extLst>
        </xdr:cNvPr>
        <xdr:cNvSpPr txBox="1"/>
      </xdr:nvSpPr>
      <xdr:spPr>
        <a:xfrm>
          <a:off x="23160877" y="10413051"/>
          <a:ext cx="665071" cy="235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bg1"/>
              </a:solidFill>
            </a:rPr>
            <a:t>Yes/No</a:t>
          </a:r>
        </a:p>
      </xdr:txBody>
    </xdr:sp>
    <xdr:clientData/>
  </xdr:twoCellAnchor>
  <xdr:twoCellAnchor editAs="oneCell">
    <xdr:from>
      <xdr:col>23</xdr:col>
      <xdr:colOff>9525</xdr:colOff>
      <xdr:row>21</xdr:row>
      <xdr:rowOff>66674</xdr:rowOff>
    </xdr:from>
    <xdr:to>
      <xdr:col>24</xdr:col>
      <xdr:colOff>9525</xdr:colOff>
      <xdr:row>22</xdr:row>
      <xdr:rowOff>511199</xdr:rowOff>
    </xdr:to>
    <xdr:sp macro="" textlink="X23">
      <xdr:nvSpPr>
        <xdr:cNvPr id="33" name="TextBox 24">
          <a:extLst>
            <a:ext uri="{FF2B5EF4-FFF2-40B4-BE49-F238E27FC236}">
              <a16:creationId xmlns:a16="http://schemas.microsoft.com/office/drawing/2014/main" id="{00000000-0008-0000-0600-000021000000}"/>
            </a:ext>
          </a:extLst>
        </xdr:cNvPr>
        <xdr:cNvSpPr txBox="1"/>
      </xdr:nvSpPr>
      <xdr:spPr>
        <a:xfrm>
          <a:off x="22945725" y="9896474"/>
          <a:ext cx="1114425" cy="5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A1C1434F-AB8D-4A55-921A-E1423700A134}" type="TxLink">
            <a:rPr lang="en-US" sz="1100" b="1" i="0" u="none" strike="noStrike">
              <a:solidFill>
                <a:schemeClr val="bg1"/>
              </a:solidFill>
              <a:latin typeface="Calibri"/>
              <a:ea typeface="Calibri"/>
              <a:cs typeface="Calibri"/>
            </a:rPr>
            <a:pPr algn="ctr">
              <a:lnSpc>
                <a:spcPts val="1150"/>
              </a:lnSpc>
            </a:pPr>
            <a:t>Credit Card Payment</a:t>
          </a:fld>
          <a:endParaRPr lang="en-AU" sz="1100" b="1" i="0">
            <a:solidFill>
              <a:schemeClr val="bg1"/>
            </a:solidFill>
          </a:endParaRPr>
        </a:p>
      </xdr:txBody>
    </xdr:sp>
    <xdr:clientData/>
  </xdr:twoCellAnchor>
  <xdr:twoCellAnchor editAs="oneCell">
    <xdr:from>
      <xdr:col>21</xdr:col>
      <xdr:colOff>224677</xdr:colOff>
      <xdr:row>22</xdr:row>
      <xdr:rowOff>526101</xdr:rowOff>
    </xdr:from>
    <xdr:to>
      <xdr:col>21</xdr:col>
      <xdr:colOff>889748</xdr:colOff>
      <xdr:row>22</xdr:row>
      <xdr:rowOff>723900</xdr:rowOff>
    </xdr:to>
    <xdr:sp macro="" textlink="">
      <xdr:nvSpPr>
        <xdr:cNvPr id="34" name="TextBox 23">
          <a:extLst>
            <a:ext uri="{FF2B5EF4-FFF2-40B4-BE49-F238E27FC236}">
              <a16:creationId xmlns:a16="http://schemas.microsoft.com/office/drawing/2014/main" id="{00000000-0008-0000-0600-000022000000}"/>
            </a:ext>
          </a:extLst>
        </xdr:cNvPr>
        <xdr:cNvSpPr txBox="1"/>
      </xdr:nvSpPr>
      <xdr:spPr>
        <a:xfrm>
          <a:off x="20932027" y="10422576"/>
          <a:ext cx="665071" cy="197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bg1"/>
              </a:solidFill>
            </a:rPr>
            <a:t>Yes/No</a:t>
          </a:r>
        </a:p>
      </xdr:txBody>
    </xdr:sp>
    <xdr:clientData/>
  </xdr:twoCellAnchor>
  <xdr:twoCellAnchor editAs="oneCell">
    <xdr:from>
      <xdr:col>21</xdr:col>
      <xdr:colOff>0</xdr:colOff>
      <xdr:row>22</xdr:row>
      <xdr:rowOff>76200</xdr:rowOff>
    </xdr:from>
    <xdr:to>
      <xdr:col>22</xdr:col>
      <xdr:colOff>1934</xdr:colOff>
      <xdr:row>22</xdr:row>
      <xdr:rowOff>517817</xdr:rowOff>
    </xdr:to>
    <xdr:sp macro="" textlink="V23">
      <xdr:nvSpPr>
        <xdr:cNvPr id="35" name="TextBox 24">
          <a:extLst>
            <a:ext uri="{FF2B5EF4-FFF2-40B4-BE49-F238E27FC236}">
              <a16:creationId xmlns:a16="http://schemas.microsoft.com/office/drawing/2014/main" id="{00000000-0008-0000-0600-000023000000}"/>
            </a:ext>
          </a:extLst>
        </xdr:cNvPr>
        <xdr:cNvSpPr txBox="1"/>
      </xdr:nvSpPr>
      <xdr:spPr>
        <a:xfrm>
          <a:off x="20707350" y="9972675"/>
          <a:ext cx="1116359"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7CD28EDC-5234-48D0-9091-82681ABBE970}" type="TxLink">
            <a:rPr lang="en-US" sz="1100" b="1" i="0" u="none" strike="noStrike">
              <a:solidFill>
                <a:srgbClr val="FEFEFE"/>
              </a:solidFill>
              <a:latin typeface="Calibri"/>
              <a:ea typeface="Calibri"/>
              <a:cs typeface="Calibri"/>
            </a:rPr>
            <a:pPr algn="ctr">
              <a:lnSpc>
                <a:spcPts val="1150"/>
              </a:lnSpc>
            </a:pPr>
            <a:t>Peppol eInvoice enabled</a:t>
          </a:fld>
          <a:endParaRPr lang="en-AU" sz="1100" b="1" i="0">
            <a:solidFill>
              <a:schemeClr val="bg1"/>
            </a:solidFill>
          </a:endParaRPr>
        </a:p>
      </xdr:txBody>
    </xdr:sp>
    <xdr:clientData/>
  </xdr:twoCellAnchor>
  <xdr:twoCellAnchor editAs="oneCell">
    <xdr:from>
      <xdr:col>27</xdr:col>
      <xdr:colOff>224677</xdr:colOff>
      <xdr:row>22</xdr:row>
      <xdr:rowOff>440376</xdr:rowOff>
    </xdr:from>
    <xdr:to>
      <xdr:col>27</xdr:col>
      <xdr:colOff>889748</xdr:colOff>
      <xdr:row>22</xdr:row>
      <xdr:rowOff>744682</xdr:rowOff>
    </xdr:to>
    <xdr:sp macro="" textlink="">
      <xdr:nvSpPr>
        <xdr:cNvPr id="36" name="TextBox 23">
          <a:extLst>
            <a:ext uri="{FF2B5EF4-FFF2-40B4-BE49-F238E27FC236}">
              <a16:creationId xmlns:a16="http://schemas.microsoft.com/office/drawing/2014/main" id="{00000000-0008-0000-0600-000024000000}"/>
            </a:ext>
          </a:extLst>
        </xdr:cNvPr>
        <xdr:cNvSpPr txBox="1"/>
      </xdr:nvSpPr>
      <xdr:spPr>
        <a:xfrm>
          <a:off x="27742402" y="10336851"/>
          <a:ext cx="665071" cy="30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36000" rtlCol="0" anchor="t"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en-AU" sz="1000" i="1" kern="1200">
              <a:solidFill>
                <a:schemeClr val="bg1"/>
              </a:solidFill>
              <a:effectLst/>
              <a:latin typeface="+mn-lt"/>
              <a:ea typeface="+mn-ea"/>
              <a:cs typeface="+mn-cs"/>
            </a:rPr>
            <a:t>(per ss13(4) of the Rules)</a:t>
          </a:r>
          <a:endParaRPr lang="en-AU" sz="1000">
            <a:solidFill>
              <a:schemeClr val="bg1"/>
            </a:solidFill>
            <a:effectLst/>
          </a:endParaRPr>
        </a:p>
      </xdr:txBody>
    </xdr:sp>
    <xdr:clientData/>
  </xdr:twoCellAnchor>
  <xdr:twoCellAnchor editAs="oneCell">
    <xdr:from>
      <xdr:col>27</xdr:col>
      <xdr:colOff>0</xdr:colOff>
      <xdr:row>22</xdr:row>
      <xdr:rowOff>0</xdr:rowOff>
    </xdr:from>
    <xdr:to>
      <xdr:col>27</xdr:col>
      <xdr:colOff>1116359</xdr:colOff>
      <xdr:row>22</xdr:row>
      <xdr:rowOff>441617</xdr:rowOff>
    </xdr:to>
    <xdr:sp macro="" textlink="AB23">
      <xdr:nvSpPr>
        <xdr:cNvPr id="37" name="TextBox 24">
          <a:extLst>
            <a:ext uri="{FF2B5EF4-FFF2-40B4-BE49-F238E27FC236}">
              <a16:creationId xmlns:a16="http://schemas.microsoft.com/office/drawing/2014/main" id="{00000000-0008-0000-0600-000025000000}"/>
            </a:ext>
          </a:extLst>
        </xdr:cNvPr>
        <xdr:cNvSpPr txBox="1"/>
      </xdr:nvSpPr>
      <xdr:spPr>
        <a:xfrm>
          <a:off x="27517725" y="9896475"/>
          <a:ext cx="1116359"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D38CB4D5-E6C4-424D-92DB-5A8AD76EDEB9}" type="TxLink">
            <a:rPr lang="en-US" sz="1100" b="1" i="0" u="none" strike="noStrike">
              <a:solidFill>
                <a:schemeClr val="bg1"/>
              </a:solidFill>
              <a:latin typeface="Calibri"/>
              <a:ea typeface="Calibri"/>
              <a:cs typeface="Calibri"/>
            </a:rPr>
            <a:pPr algn="ctr">
              <a:lnSpc>
                <a:spcPts val="1150"/>
              </a:lnSpc>
            </a:pPr>
            <a:t>
Excluded trade credit payment</a:t>
          </a:fld>
          <a:endParaRPr lang="en-AU" sz="1100" b="1" i="0">
            <a:solidFill>
              <a:schemeClr val="bg1"/>
            </a:solidFill>
          </a:endParaRPr>
        </a:p>
      </xdr:txBody>
    </xdr:sp>
    <xdr:clientData/>
  </xdr:twoCellAnchor>
  <xdr:twoCellAnchor editAs="oneCell">
    <xdr:from>
      <xdr:col>24</xdr:col>
      <xdr:colOff>224677</xdr:colOff>
      <xdr:row>22</xdr:row>
      <xdr:rowOff>459427</xdr:rowOff>
    </xdr:from>
    <xdr:to>
      <xdr:col>24</xdr:col>
      <xdr:colOff>963645</xdr:colOff>
      <xdr:row>22</xdr:row>
      <xdr:rowOff>695326</xdr:rowOff>
    </xdr:to>
    <xdr:sp macro="" textlink="">
      <xdr:nvSpPr>
        <xdr:cNvPr id="38" name="TextBox 23">
          <a:extLst>
            <a:ext uri="{FF2B5EF4-FFF2-40B4-BE49-F238E27FC236}">
              <a16:creationId xmlns:a16="http://schemas.microsoft.com/office/drawing/2014/main" id="{00000000-0008-0000-0600-000026000000}"/>
            </a:ext>
          </a:extLst>
        </xdr:cNvPr>
        <xdr:cNvSpPr txBox="1"/>
      </xdr:nvSpPr>
      <xdr:spPr>
        <a:xfrm>
          <a:off x="24275302" y="10355902"/>
          <a:ext cx="738968" cy="235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bg1"/>
              </a:solidFill>
            </a:rPr>
            <a:t>if applicable</a:t>
          </a:r>
        </a:p>
      </xdr:txBody>
    </xdr:sp>
    <xdr:clientData/>
  </xdr:twoCellAnchor>
  <xdr:twoCellAnchor editAs="oneCell">
    <xdr:from>
      <xdr:col>24</xdr:col>
      <xdr:colOff>0</xdr:colOff>
      <xdr:row>22</xdr:row>
      <xdr:rowOff>0</xdr:rowOff>
    </xdr:from>
    <xdr:to>
      <xdr:col>25</xdr:col>
      <xdr:colOff>2026</xdr:colOff>
      <xdr:row>22</xdr:row>
      <xdr:rowOff>442800</xdr:rowOff>
    </xdr:to>
    <xdr:sp macro="" textlink="Y23">
      <xdr:nvSpPr>
        <xdr:cNvPr id="39" name="TextBox 24">
          <a:extLst>
            <a:ext uri="{FF2B5EF4-FFF2-40B4-BE49-F238E27FC236}">
              <a16:creationId xmlns:a16="http://schemas.microsoft.com/office/drawing/2014/main" id="{00000000-0008-0000-0600-000027000000}"/>
            </a:ext>
          </a:extLst>
        </xdr:cNvPr>
        <xdr:cNvSpPr txBox="1"/>
      </xdr:nvSpPr>
      <xdr:spPr>
        <a:xfrm>
          <a:off x="24050625" y="9896475"/>
          <a:ext cx="1240276" cy="44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75FBE330-8C0C-4151-9921-2F5D02983635}" type="TxLink">
            <a:rPr lang="en-US" sz="1100" b="1" i="0" u="none" strike="noStrike">
              <a:solidFill>
                <a:srgbClr val="FEFEFE"/>
              </a:solidFill>
              <a:latin typeface="Calibri"/>
              <a:ea typeface="Calibri"/>
              <a:cs typeface="Calibri"/>
            </a:rPr>
            <a:pPr algn="ctr">
              <a:lnSpc>
                <a:spcPts val="1150"/>
              </a:lnSpc>
            </a:pPr>
            <a:t>Credit Card No.</a:t>
          </a:fld>
          <a:endParaRPr lang="en-AU" sz="1100" b="1" i="0">
            <a:solidFill>
              <a:schemeClr val="bg1"/>
            </a:solidFill>
          </a:endParaRPr>
        </a:p>
      </xdr:txBody>
    </xdr:sp>
    <xdr:clientData/>
  </xdr:twoCellAnchor>
  <xdr:twoCellAnchor editAs="oneCell">
    <xdr:from>
      <xdr:col>25</xdr:col>
      <xdr:colOff>224677</xdr:colOff>
      <xdr:row>22</xdr:row>
      <xdr:rowOff>449901</xdr:rowOff>
    </xdr:from>
    <xdr:to>
      <xdr:col>25</xdr:col>
      <xdr:colOff>889748</xdr:colOff>
      <xdr:row>22</xdr:row>
      <xdr:rowOff>754207</xdr:rowOff>
    </xdr:to>
    <xdr:sp macro="" textlink="">
      <xdr:nvSpPr>
        <xdr:cNvPr id="40" name="TextBox 23">
          <a:extLst>
            <a:ext uri="{FF2B5EF4-FFF2-40B4-BE49-F238E27FC236}">
              <a16:creationId xmlns:a16="http://schemas.microsoft.com/office/drawing/2014/main" id="{00000000-0008-0000-0600-000028000000}"/>
            </a:ext>
          </a:extLst>
        </xdr:cNvPr>
        <xdr:cNvSpPr txBox="1"/>
      </xdr:nvSpPr>
      <xdr:spPr>
        <a:xfrm>
          <a:off x="25513552" y="10346376"/>
          <a:ext cx="665071" cy="30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bg1"/>
              </a:solidFill>
            </a:rPr>
            <a:t>Yes/No</a:t>
          </a:r>
        </a:p>
      </xdr:txBody>
    </xdr:sp>
    <xdr:clientData/>
  </xdr:twoCellAnchor>
  <xdr:twoCellAnchor editAs="oneCell">
    <xdr:from>
      <xdr:col>25</xdr:col>
      <xdr:colOff>0</xdr:colOff>
      <xdr:row>22</xdr:row>
      <xdr:rowOff>0</xdr:rowOff>
    </xdr:from>
    <xdr:to>
      <xdr:col>26</xdr:col>
      <xdr:colOff>3727</xdr:colOff>
      <xdr:row>22</xdr:row>
      <xdr:rowOff>441617</xdr:rowOff>
    </xdr:to>
    <xdr:sp macro="" textlink="Z23">
      <xdr:nvSpPr>
        <xdr:cNvPr id="41" name="TextBox 24">
          <a:extLst>
            <a:ext uri="{FF2B5EF4-FFF2-40B4-BE49-F238E27FC236}">
              <a16:creationId xmlns:a16="http://schemas.microsoft.com/office/drawing/2014/main" id="{00000000-0008-0000-0600-000029000000}"/>
            </a:ext>
          </a:extLst>
        </xdr:cNvPr>
        <xdr:cNvSpPr txBox="1"/>
      </xdr:nvSpPr>
      <xdr:spPr>
        <a:xfrm>
          <a:off x="25288875" y="9896475"/>
          <a:ext cx="1118152"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FADB9A15-9EF2-425C-ADD1-A3DF77D8B036}" type="TxLink">
            <a:rPr lang="en-US" sz="1100" b="1" i="0" u="none" strike="noStrike">
              <a:solidFill>
                <a:schemeClr val="bg1"/>
              </a:solidFill>
              <a:latin typeface="Calibri"/>
              <a:ea typeface="Calibri"/>
              <a:cs typeface="Calibri"/>
            </a:rPr>
            <a:pPr algn="ctr">
              <a:lnSpc>
                <a:spcPts val="1150"/>
              </a:lnSpc>
            </a:pPr>
            <a:t>Partial Payment</a:t>
          </a:fld>
          <a:endParaRPr lang="en-AU" sz="1100" b="1" i="0">
            <a:solidFill>
              <a:schemeClr val="bg1"/>
            </a:solidFill>
          </a:endParaRPr>
        </a:p>
      </xdr:txBody>
    </xdr:sp>
    <xdr:clientData/>
  </xdr:twoCellAnchor>
  <xdr:twoCellAnchor editAs="oneCell">
    <xdr:from>
      <xdr:col>26</xdr:col>
      <xdr:colOff>200689</xdr:colOff>
      <xdr:row>22</xdr:row>
      <xdr:rowOff>383226</xdr:rowOff>
    </xdr:from>
    <xdr:to>
      <xdr:col>26</xdr:col>
      <xdr:colOff>913735</xdr:colOff>
      <xdr:row>22</xdr:row>
      <xdr:rowOff>687532</xdr:rowOff>
    </xdr:to>
    <xdr:sp macro="" textlink="">
      <xdr:nvSpPr>
        <xdr:cNvPr id="42" name="TextBox 23">
          <a:extLst>
            <a:ext uri="{FF2B5EF4-FFF2-40B4-BE49-F238E27FC236}">
              <a16:creationId xmlns:a16="http://schemas.microsoft.com/office/drawing/2014/main" id="{00000000-0008-0000-0600-00002A000000}"/>
            </a:ext>
          </a:extLst>
        </xdr:cNvPr>
        <xdr:cNvSpPr txBox="1"/>
      </xdr:nvSpPr>
      <xdr:spPr>
        <a:xfrm>
          <a:off x="26603989" y="10279701"/>
          <a:ext cx="713046" cy="30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bg1"/>
              </a:solidFill>
            </a:rPr>
            <a:t>in calendar days</a:t>
          </a:r>
        </a:p>
      </xdr:txBody>
    </xdr:sp>
    <xdr:clientData/>
  </xdr:twoCellAnchor>
  <xdr:twoCellAnchor editAs="oneCell">
    <xdr:from>
      <xdr:col>26</xdr:col>
      <xdr:colOff>0</xdr:colOff>
      <xdr:row>22</xdr:row>
      <xdr:rowOff>0</xdr:rowOff>
    </xdr:from>
    <xdr:to>
      <xdr:col>27</xdr:col>
      <xdr:colOff>4309</xdr:colOff>
      <xdr:row>22</xdr:row>
      <xdr:rowOff>374942</xdr:rowOff>
    </xdr:to>
    <xdr:sp macro="" textlink="AA23">
      <xdr:nvSpPr>
        <xdr:cNvPr id="43" name="TextBox 24">
          <a:extLst>
            <a:ext uri="{FF2B5EF4-FFF2-40B4-BE49-F238E27FC236}">
              <a16:creationId xmlns:a16="http://schemas.microsoft.com/office/drawing/2014/main" id="{00000000-0008-0000-0600-00002B000000}"/>
            </a:ext>
          </a:extLst>
        </xdr:cNvPr>
        <xdr:cNvSpPr txBox="1"/>
      </xdr:nvSpPr>
      <xdr:spPr>
        <a:xfrm>
          <a:off x="26403300" y="9896475"/>
          <a:ext cx="1118734" cy="374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11D72C39-64DA-49BB-B22E-F49A5DF3F1C0}" type="TxLink">
            <a:rPr lang="en-US" sz="1100" b="1" i="0" u="none" strike="noStrike">
              <a:solidFill>
                <a:srgbClr val="FEFEFE"/>
              </a:solidFill>
              <a:latin typeface="Calibri"/>
              <a:ea typeface="Calibri"/>
              <a:cs typeface="Calibri"/>
            </a:rPr>
            <a:pPr algn="ctr">
              <a:lnSpc>
                <a:spcPts val="1150"/>
              </a:lnSpc>
            </a:pPr>
            <a:t>Payment Term</a:t>
          </a:fld>
          <a:endParaRPr lang="en-AU" sz="1100" b="1" i="0">
            <a:solidFill>
              <a:schemeClr val="bg1"/>
            </a:solidFill>
          </a:endParaRPr>
        </a:p>
      </xdr:txBody>
    </xdr:sp>
    <xdr:clientData/>
  </xdr:twoCellAnchor>
  <xdr:twoCellAnchor editAs="oneCell">
    <xdr:from>
      <xdr:col>20</xdr:col>
      <xdr:colOff>144118</xdr:colOff>
      <xdr:row>22</xdr:row>
      <xdr:rowOff>440376</xdr:rowOff>
    </xdr:from>
    <xdr:to>
      <xdr:col>20</xdr:col>
      <xdr:colOff>1170332</xdr:colOff>
      <xdr:row>22</xdr:row>
      <xdr:rowOff>744682</xdr:rowOff>
    </xdr:to>
    <xdr:sp macro="" textlink="">
      <xdr:nvSpPr>
        <xdr:cNvPr id="44" name="TextBox 23">
          <a:extLst>
            <a:ext uri="{FF2B5EF4-FFF2-40B4-BE49-F238E27FC236}">
              <a16:creationId xmlns:a16="http://schemas.microsoft.com/office/drawing/2014/main" id="{00000000-0008-0000-0600-00002C000000}"/>
            </a:ext>
          </a:extLst>
        </xdr:cNvPr>
        <xdr:cNvSpPr txBox="1"/>
      </xdr:nvSpPr>
      <xdr:spPr>
        <a:xfrm>
          <a:off x="19460818" y="10336851"/>
          <a:ext cx="1026214" cy="30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36000" rtlCol="0" anchor="t"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n-AU" sz="1000" i="1" kern="1200">
              <a:solidFill>
                <a:schemeClr val="dk1"/>
              </a:solidFill>
              <a:effectLst/>
              <a:latin typeface="+mn-lt"/>
              <a:ea typeface="+mn-ea"/>
              <a:cs typeface="+mn-cs"/>
            </a:rPr>
            <a:t>Yes/No </a:t>
          </a:r>
          <a:endParaRPr lang="en-AU" sz="1000">
            <a:effectLst/>
          </a:endParaRPr>
        </a:p>
        <a:p>
          <a:pPr algn="ctr"/>
          <a:r>
            <a:rPr lang="en-AU" sz="1000" i="1" kern="1200">
              <a:solidFill>
                <a:schemeClr val="dk1"/>
              </a:solidFill>
              <a:effectLst/>
              <a:latin typeface="+mn-lt"/>
              <a:ea typeface="+mn-ea"/>
              <a:cs typeface="+mn-cs"/>
            </a:rPr>
            <a:t>(per s9 of the</a:t>
          </a:r>
          <a:r>
            <a:rPr lang="en-AU" sz="1000" i="1" kern="1200" baseline="0">
              <a:solidFill>
                <a:schemeClr val="dk1"/>
              </a:solidFill>
              <a:effectLst/>
              <a:latin typeface="+mn-lt"/>
              <a:ea typeface="+mn-ea"/>
              <a:cs typeface="+mn-cs"/>
            </a:rPr>
            <a:t> </a:t>
          </a:r>
          <a:r>
            <a:rPr lang="en-AU" sz="1000" i="1" kern="1200">
              <a:solidFill>
                <a:schemeClr val="dk1"/>
              </a:solidFill>
              <a:effectLst/>
              <a:latin typeface="+mn-lt"/>
              <a:ea typeface="+mn-ea"/>
              <a:cs typeface="+mn-cs"/>
            </a:rPr>
            <a:t>Rules)</a:t>
          </a:r>
          <a:endParaRPr lang="en-AU" sz="1000">
            <a:effectLst/>
          </a:endParaRPr>
        </a:p>
      </xdr:txBody>
    </xdr:sp>
    <xdr:clientData/>
  </xdr:twoCellAnchor>
  <xdr:twoCellAnchor editAs="oneCell">
    <xdr:from>
      <xdr:col>20</xdr:col>
      <xdr:colOff>0</xdr:colOff>
      <xdr:row>22</xdr:row>
      <xdr:rowOff>0</xdr:rowOff>
    </xdr:from>
    <xdr:to>
      <xdr:col>20</xdr:col>
      <xdr:colOff>1316934</xdr:colOff>
      <xdr:row>22</xdr:row>
      <xdr:rowOff>441617</xdr:rowOff>
    </xdr:to>
    <xdr:sp macro="" textlink="U23">
      <xdr:nvSpPr>
        <xdr:cNvPr id="45" name="TextBox 24">
          <a:extLst>
            <a:ext uri="{FF2B5EF4-FFF2-40B4-BE49-F238E27FC236}">
              <a16:creationId xmlns:a16="http://schemas.microsoft.com/office/drawing/2014/main" id="{00000000-0008-0000-0600-00002D000000}"/>
            </a:ext>
          </a:extLst>
        </xdr:cNvPr>
        <xdr:cNvSpPr txBox="1"/>
      </xdr:nvSpPr>
      <xdr:spPr>
        <a:xfrm>
          <a:off x="19316700" y="9896475"/>
          <a:ext cx="1316934"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7E95D644-83EB-4650-A465-1B444177B065}" type="TxLink">
            <a:rPr lang="en-US" sz="1100" b="1" i="0" u="none" strike="noStrike">
              <a:solidFill>
                <a:srgbClr val="2C384A"/>
              </a:solidFill>
              <a:latin typeface="Calibri"/>
              <a:ea typeface="Calibri"/>
              <a:cs typeface="Calibri"/>
            </a:rPr>
            <a:pPr algn="ctr">
              <a:lnSpc>
                <a:spcPts val="1150"/>
              </a:lnSpc>
            </a:pPr>
            <a:t>Trade Credit Payment </a:t>
          </a:fld>
          <a:endParaRPr lang="en-AU" sz="1100" b="1" i="0">
            <a:solidFill>
              <a:schemeClr val="tx2"/>
            </a:solidFill>
          </a:endParaRPr>
        </a:p>
      </xdr:txBody>
    </xdr:sp>
    <xdr:clientData/>
  </xdr:twoCellAnchor>
  <xdr:twoCellAnchor editAs="oneCell">
    <xdr:from>
      <xdr:col>19</xdr:col>
      <xdr:colOff>165345</xdr:colOff>
      <xdr:row>22</xdr:row>
      <xdr:rowOff>356158</xdr:rowOff>
    </xdr:from>
    <xdr:to>
      <xdr:col>19</xdr:col>
      <xdr:colOff>844305</xdr:colOff>
      <xdr:row>22</xdr:row>
      <xdr:rowOff>657451</xdr:rowOff>
    </xdr:to>
    <xdr:sp macro="" textlink="">
      <xdr:nvSpPr>
        <xdr:cNvPr id="46" name="TextBox 23">
          <a:extLst>
            <a:ext uri="{FF2B5EF4-FFF2-40B4-BE49-F238E27FC236}">
              <a16:creationId xmlns:a16="http://schemas.microsoft.com/office/drawing/2014/main" id="{00000000-0008-0000-0600-00002E000000}"/>
            </a:ext>
          </a:extLst>
        </xdr:cNvPr>
        <xdr:cNvSpPr txBox="1"/>
      </xdr:nvSpPr>
      <xdr:spPr>
        <a:xfrm>
          <a:off x="18472395" y="10252633"/>
          <a:ext cx="678960" cy="301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36000" rtlCol="0" anchor="t"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n-AU" sz="1000" i="1" kern="1200">
              <a:solidFill>
                <a:schemeClr val="dk1"/>
              </a:solidFill>
              <a:effectLst/>
              <a:latin typeface="+mn-lt"/>
              <a:ea typeface="+mn-ea"/>
              <a:cs typeface="+mn-cs"/>
            </a:rPr>
            <a:t>if specified on the invoice</a:t>
          </a:r>
          <a:endParaRPr lang="en-AU" sz="1000">
            <a:effectLst/>
          </a:endParaRPr>
        </a:p>
      </xdr:txBody>
    </xdr:sp>
    <xdr:clientData/>
  </xdr:twoCellAnchor>
  <xdr:twoCellAnchor editAs="oneCell">
    <xdr:from>
      <xdr:col>19</xdr:col>
      <xdr:colOff>0</xdr:colOff>
      <xdr:row>22</xdr:row>
      <xdr:rowOff>0</xdr:rowOff>
    </xdr:from>
    <xdr:to>
      <xdr:col>20</xdr:col>
      <xdr:colOff>1856</xdr:colOff>
      <xdr:row>22</xdr:row>
      <xdr:rowOff>381000</xdr:rowOff>
    </xdr:to>
    <xdr:sp macro="" textlink="T23">
      <xdr:nvSpPr>
        <xdr:cNvPr id="47" name="TextBox 24">
          <a:extLst>
            <a:ext uri="{FF2B5EF4-FFF2-40B4-BE49-F238E27FC236}">
              <a16:creationId xmlns:a16="http://schemas.microsoft.com/office/drawing/2014/main" id="{00000000-0008-0000-0600-00002F000000}"/>
            </a:ext>
          </a:extLst>
        </xdr:cNvPr>
        <xdr:cNvSpPr txBox="1"/>
      </xdr:nvSpPr>
      <xdr:spPr>
        <a:xfrm>
          <a:off x="18307050" y="9896475"/>
          <a:ext cx="10115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E4C08189-8C1F-4824-80E8-4002BF3FDE71}" type="TxLink">
            <a:rPr lang="en-US" sz="1100" b="1" i="0" u="none" strike="noStrike">
              <a:solidFill>
                <a:srgbClr val="000000"/>
              </a:solidFill>
              <a:latin typeface="Calibri"/>
              <a:ea typeface="Calibri"/>
              <a:cs typeface="Calibri"/>
            </a:rPr>
            <a:pPr algn="ctr">
              <a:lnSpc>
                <a:spcPts val="1150"/>
              </a:lnSpc>
            </a:pPr>
            <a:t>Invoice due date</a:t>
          </a:fld>
          <a:endParaRPr lang="en-AU" sz="1100" b="1" i="0">
            <a:solidFill>
              <a:schemeClr val="tx2"/>
            </a:solidFill>
          </a:endParaRPr>
        </a:p>
      </xdr:txBody>
    </xdr:sp>
    <xdr:clientData/>
  </xdr:twoCellAnchor>
  <xdr:twoCellAnchor editAs="oneCell">
    <xdr:from>
      <xdr:col>17</xdr:col>
      <xdr:colOff>166110</xdr:colOff>
      <xdr:row>22</xdr:row>
      <xdr:rowOff>516577</xdr:rowOff>
    </xdr:from>
    <xdr:to>
      <xdr:col>17</xdr:col>
      <xdr:colOff>719714</xdr:colOff>
      <xdr:row>22</xdr:row>
      <xdr:rowOff>685800</xdr:rowOff>
    </xdr:to>
    <xdr:sp macro="" textlink="">
      <xdr:nvSpPr>
        <xdr:cNvPr id="48" name="TextBox 23">
          <a:extLst>
            <a:ext uri="{FF2B5EF4-FFF2-40B4-BE49-F238E27FC236}">
              <a16:creationId xmlns:a16="http://schemas.microsoft.com/office/drawing/2014/main" id="{00000000-0008-0000-0600-000030000000}"/>
            </a:ext>
          </a:extLst>
        </xdr:cNvPr>
        <xdr:cNvSpPr txBox="1"/>
      </xdr:nvSpPr>
      <xdr:spPr>
        <a:xfrm>
          <a:off x="16377660" y="10413052"/>
          <a:ext cx="553604" cy="169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if recorded</a:t>
          </a:r>
        </a:p>
      </xdr:txBody>
    </xdr:sp>
    <xdr:clientData/>
  </xdr:twoCellAnchor>
  <xdr:twoCellAnchor editAs="oneCell">
    <xdr:from>
      <xdr:col>17</xdr:col>
      <xdr:colOff>0</xdr:colOff>
      <xdr:row>22</xdr:row>
      <xdr:rowOff>0</xdr:rowOff>
    </xdr:from>
    <xdr:to>
      <xdr:col>18</xdr:col>
      <xdr:colOff>0</xdr:colOff>
      <xdr:row>22</xdr:row>
      <xdr:rowOff>511200</xdr:rowOff>
    </xdr:to>
    <xdr:sp macro="" textlink="R23">
      <xdr:nvSpPr>
        <xdr:cNvPr id="49" name="TextBox 24">
          <a:extLst>
            <a:ext uri="{FF2B5EF4-FFF2-40B4-BE49-F238E27FC236}">
              <a16:creationId xmlns:a16="http://schemas.microsoft.com/office/drawing/2014/main" id="{00000000-0008-0000-0600-000031000000}"/>
            </a:ext>
          </a:extLst>
        </xdr:cNvPr>
        <xdr:cNvSpPr txBox="1"/>
      </xdr:nvSpPr>
      <xdr:spPr>
        <a:xfrm>
          <a:off x="16211550" y="9896475"/>
          <a:ext cx="885825" cy="5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100AC73C-05B7-48A2-A2EC-479E291BD3F8}" type="TxLink">
            <a:rPr lang="en-US" sz="1100" b="1" i="0" u="none" strike="noStrike">
              <a:solidFill>
                <a:srgbClr val="000000"/>
              </a:solidFill>
              <a:latin typeface="Calibri"/>
              <a:ea typeface="Calibri"/>
              <a:cs typeface="Calibri"/>
            </a:rPr>
            <a:pPr algn="ctr">
              <a:lnSpc>
                <a:spcPts val="1150"/>
              </a:lnSpc>
            </a:pPr>
            <a:t>Invoice receipt date</a:t>
          </a:fld>
          <a:endParaRPr lang="en-AU" sz="1100" b="1" i="0">
            <a:solidFill>
              <a:schemeClr val="tx2"/>
            </a:solidFill>
          </a:endParaRPr>
        </a:p>
      </xdr:txBody>
    </xdr:sp>
    <xdr:clientData/>
  </xdr:twoCellAnchor>
  <xdr:twoCellAnchor editAs="oneCell">
    <xdr:from>
      <xdr:col>9</xdr:col>
      <xdr:colOff>200689</xdr:colOff>
      <xdr:row>22</xdr:row>
      <xdr:rowOff>383226</xdr:rowOff>
    </xdr:from>
    <xdr:to>
      <xdr:col>9</xdr:col>
      <xdr:colOff>767469</xdr:colOff>
      <xdr:row>22</xdr:row>
      <xdr:rowOff>687532</xdr:rowOff>
    </xdr:to>
    <xdr:sp macro="" textlink="">
      <xdr:nvSpPr>
        <xdr:cNvPr id="50" name="TextBox 23">
          <a:extLst>
            <a:ext uri="{FF2B5EF4-FFF2-40B4-BE49-F238E27FC236}">
              <a16:creationId xmlns:a16="http://schemas.microsoft.com/office/drawing/2014/main" id="{00000000-0008-0000-0600-000032000000}"/>
            </a:ext>
          </a:extLst>
        </xdr:cNvPr>
        <xdr:cNvSpPr txBox="1"/>
      </xdr:nvSpPr>
      <xdr:spPr>
        <a:xfrm>
          <a:off x="9001789" y="10279701"/>
          <a:ext cx="566780" cy="30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of goods/ services</a:t>
          </a:r>
        </a:p>
      </xdr:txBody>
    </xdr:sp>
    <xdr:clientData/>
  </xdr:twoCellAnchor>
  <xdr:twoCellAnchor editAs="oneCell">
    <xdr:from>
      <xdr:col>9</xdr:col>
      <xdr:colOff>0</xdr:colOff>
      <xdr:row>22</xdr:row>
      <xdr:rowOff>0</xdr:rowOff>
    </xdr:from>
    <xdr:to>
      <xdr:col>10</xdr:col>
      <xdr:colOff>92</xdr:colOff>
      <xdr:row>22</xdr:row>
      <xdr:rowOff>374942</xdr:rowOff>
    </xdr:to>
    <xdr:sp macro="" textlink="J23">
      <xdr:nvSpPr>
        <xdr:cNvPr id="51" name="TextBox 24">
          <a:extLst>
            <a:ext uri="{FF2B5EF4-FFF2-40B4-BE49-F238E27FC236}">
              <a16:creationId xmlns:a16="http://schemas.microsoft.com/office/drawing/2014/main" id="{00000000-0008-0000-0600-000033000000}"/>
            </a:ext>
          </a:extLst>
        </xdr:cNvPr>
        <xdr:cNvSpPr txBox="1"/>
      </xdr:nvSpPr>
      <xdr:spPr>
        <a:xfrm>
          <a:off x="8801100" y="9896475"/>
          <a:ext cx="885917" cy="374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876DF16D-E260-47B2-A642-4980DA076162}" type="TxLink">
            <a:rPr lang="en-US" sz="1100" b="1" i="0" u="none" strike="noStrike">
              <a:solidFill>
                <a:srgbClr val="000000"/>
              </a:solidFill>
              <a:latin typeface="Calibri"/>
              <a:ea typeface="Calibri"/>
              <a:cs typeface="Calibri"/>
            </a:rPr>
            <a:pPr algn="ctr">
              <a:lnSpc>
                <a:spcPts val="1150"/>
              </a:lnSpc>
            </a:pPr>
            <a:t>Supply date </a:t>
          </a:fld>
          <a:endParaRPr lang="en-AU" sz="1100" b="1" i="0">
            <a:solidFill>
              <a:schemeClr val="tx2"/>
            </a:solidFill>
          </a:endParaRPr>
        </a:p>
      </xdr:txBody>
    </xdr:sp>
    <xdr:clientData/>
  </xdr:twoCellAnchor>
  <xdr:twoCellAnchor>
    <xdr:from>
      <xdr:col>15</xdr:col>
      <xdr:colOff>2934</xdr:colOff>
      <xdr:row>2</xdr:row>
      <xdr:rowOff>95250</xdr:rowOff>
    </xdr:from>
    <xdr:to>
      <xdr:col>17</xdr:col>
      <xdr:colOff>690909</xdr:colOff>
      <xdr:row>2</xdr:row>
      <xdr:rowOff>322384</xdr:rowOff>
    </xdr:to>
    <xdr:sp macro="" textlink="R4">
      <xdr:nvSpPr>
        <xdr:cNvPr id="52" name="TextBox 51">
          <a:extLst>
            <a:ext uri="{FF2B5EF4-FFF2-40B4-BE49-F238E27FC236}">
              <a16:creationId xmlns:a16="http://schemas.microsoft.com/office/drawing/2014/main" id="{00000000-0008-0000-0600-000034000000}"/>
            </a:ext>
          </a:extLst>
        </xdr:cNvPr>
        <xdr:cNvSpPr txBox="1"/>
      </xdr:nvSpPr>
      <xdr:spPr>
        <a:xfrm>
          <a:off x="14490459" y="1571625"/>
          <a:ext cx="2412000" cy="227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C457B712-08FE-454C-A184-985FE77FAFD6}" type="TxLink">
            <a:rPr lang="en-US" sz="1000" b="1" i="0" u="none" strike="noStrike">
              <a:solidFill>
                <a:srgbClr val="FEFEFE"/>
              </a:solidFill>
              <a:latin typeface="Calibri"/>
              <a:ea typeface="Calibri"/>
              <a:cs typeface="Calibri"/>
            </a:rPr>
            <a:pPr algn="r"/>
            <a:t> </a:t>
          </a:fld>
          <a:endParaRPr lang="en-AU" sz="1000">
            <a:solidFill>
              <a:srgbClr val="FBF9FD"/>
            </a:solidFill>
          </a:endParaRPr>
        </a:p>
      </xdr:txBody>
    </xdr:sp>
    <xdr:clientData/>
  </xdr:twoCellAnchor>
  <xdr:twoCellAnchor>
    <xdr:from>
      <xdr:col>11</xdr:col>
      <xdr:colOff>159734</xdr:colOff>
      <xdr:row>2</xdr:row>
      <xdr:rowOff>93785</xdr:rowOff>
    </xdr:from>
    <xdr:to>
      <xdr:col>14</xdr:col>
      <xdr:colOff>1409699</xdr:colOff>
      <xdr:row>3</xdr:row>
      <xdr:rowOff>7327</xdr:rowOff>
    </xdr:to>
    <xdr:sp macro="" textlink="R3">
      <xdr:nvSpPr>
        <xdr:cNvPr id="53" name="TextBox 52">
          <a:extLst>
            <a:ext uri="{FF2B5EF4-FFF2-40B4-BE49-F238E27FC236}">
              <a16:creationId xmlns:a16="http://schemas.microsoft.com/office/drawing/2014/main" id="{00000000-0008-0000-0600-000035000000}"/>
            </a:ext>
            <a:ext uri="{C183D7F6-B498-43B3-948B-1728B52AA6E4}">
              <adec:decorative xmlns:adec="http://schemas.microsoft.com/office/drawing/2017/decorative" val="1"/>
            </a:ext>
          </a:extLst>
        </xdr:cNvPr>
        <xdr:cNvSpPr txBox="1"/>
      </xdr:nvSpPr>
      <xdr:spPr>
        <a:xfrm>
          <a:off x="10732484" y="1570160"/>
          <a:ext cx="3755040" cy="29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fld id="{947CAF2F-74B3-443B-9BF5-2110D0B129BC}" type="TxLink">
            <a:rPr lang="en-US" sz="1000" b="0" i="1" u="none" strike="noStrike">
              <a:solidFill>
                <a:srgbClr val="A396AD"/>
              </a:solidFill>
              <a:latin typeface="Calibri"/>
              <a:ea typeface="Calibri"/>
              <a:cs typeface="Calibri"/>
            </a:rPr>
            <a:pPr algn="l"/>
            <a:t>CLICK — (left of screen) TO COLLAPSE STEP 3 AND VIEW DATASET</a:t>
          </a:fld>
          <a:endParaRPr lang="en-AU" sz="1000" i="1">
            <a:solidFill>
              <a:srgbClr val="A396AD"/>
            </a:solidFill>
          </a:endParaRPr>
        </a:p>
      </xdr:txBody>
    </xdr:sp>
    <xdr:clientData/>
  </xdr:twoCellAnchor>
  <xdr:twoCellAnchor>
    <xdr:from>
      <xdr:col>11</xdr:col>
      <xdr:colOff>0</xdr:colOff>
      <xdr:row>3</xdr:row>
      <xdr:rowOff>0</xdr:rowOff>
    </xdr:from>
    <xdr:to>
      <xdr:col>23</xdr:col>
      <xdr:colOff>938550</xdr:colOff>
      <xdr:row>3</xdr:row>
      <xdr:rowOff>1087200</xdr:rowOff>
    </xdr:to>
    <xdr:grpSp>
      <xdr:nvGrpSpPr>
        <xdr:cNvPr id="54" name="Step 3" descr="Removing Certain Payments:&#10;- A TCP Dataset is then further refined by removing payments that meet specific exclusion criteria, including:&#10;• Payments to entities that do not have an ABN. See paragraphs and 151-153 and Example 36 of the Guidance materials for more information.&#10;• Intra-group payments: See paragraphs 154-156 of the Guidance materials for more information.&#10;• Credit card payments for an amount of less than $100 (if applicable). See paragraphs 157-158 of the Guidance materials for more information.&#10;• Credit card payments using prohibited credit cards under a genuine internal policy (if applicable). See paragraphs 159-62 of the Guidance materials for more information.&#10;- To track the application of these exclusions, a new column is added to the table (refer to ‘Newly added columns explained’ box for more information on each of the new column headings):&#10;• Excluded trade credit payment – Yes/No. (heading shaded in purple)&#10;&#10;Note: For clarity and readability, payments identified as meeting specific exclusion criteria, and therefore needing to be excluded from the TCP Dataset below, are shaded in orange.  ">
          <a:extLst>
            <a:ext uri="{FF2B5EF4-FFF2-40B4-BE49-F238E27FC236}">
              <a16:creationId xmlns:a16="http://schemas.microsoft.com/office/drawing/2014/main" id="{00000000-0008-0000-0600-000036000000}"/>
            </a:ext>
          </a:extLst>
        </xdr:cNvPr>
        <xdr:cNvGrpSpPr>
          <a:grpSpLocks/>
        </xdr:cNvGrpSpPr>
      </xdr:nvGrpSpPr>
      <xdr:grpSpPr>
        <a:xfrm>
          <a:off x="10572750" y="1857375"/>
          <a:ext cx="13302000" cy="1087200"/>
          <a:chOff x="894166" y="5784088"/>
          <a:chExt cx="13301897" cy="1083826"/>
        </a:xfrm>
      </xdr:grpSpPr>
      <xdr:sp macro="" textlink="">
        <xdr:nvSpPr>
          <xdr:cNvPr id="55" name="O4details">
            <a:extLst>
              <a:ext uri="{FF2B5EF4-FFF2-40B4-BE49-F238E27FC236}">
                <a16:creationId xmlns:a16="http://schemas.microsoft.com/office/drawing/2014/main" id="{00000000-0008-0000-0600-000037000000}"/>
              </a:ext>
            </a:extLst>
          </xdr:cNvPr>
          <xdr:cNvSpPr>
            <a:spLocks/>
          </xdr:cNvSpPr>
        </xdr:nvSpPr>
        <xdr:spPr>
          <a:xfrm rot="16200000">
            <a:off x="12203361" y="4871385"/>
            <a:ext cx="1080000" cy="2905405"/>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0" tIns="720000" rIns="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a:r>
              <a:rPr lang="en-AU" sz="1000" b="1">
                <a:solidFill>
                  <a:schemeClr val="tx2"/>
                </a:solidFill>
              </a:rPr>
              <a:t>Note: </a:t>
            </a:r>
            <a:r>
              <a:rPr lang="en-AU" sz="1000">
                <a:solidFill>
                  <a:schemeClr val="tx2"/>
                </a:solidFill>
              </a:rPr>
              <a:t>For clarity and readability, </a:t>
            </a:r>
          </a:p>
          <a:p>
            <a:pPr marL="288000" algn="ctr"/>
            <a:r>
              <a:rPr lang="en-AU" sz="1000">
                <a:solidFill>
                  <a:schemeClr val="tx2"/>
                </a:solidFill>
              </a:rPr>
              <a:t>payments identified as meeting specific exclusion criteria, and therefore needing to be excluded from the TCP Dataset below are shaded in </a:t>
            </a:r>
            <a:r>
              <a:rPr lang="en-AU" sz="1000">
                <a:solidFill>
                  <a:schemeClr val="tx2"/>
                </a:solidFill>
                <a:highlight>
                  <a:srgbClr val="FEE6D0"/>
                </a:highlight>
              </a:rPr>
              <a:t>orange</a:t>
            </a:r>
            <a:r>
              <a:rPr lang="en-AU" sz="1000">
                <a:solidFill>
                  <a:schemeClr val="tx2"/>
                </a:solidFill>
              </a:rPr>
              <a:t>. </a:t>
            </a:r>
          </a:p>
        </xdr:txBody>
      </xdr:sp>
      <xdr:sp macro="" textlink="">
        <xdr:nvSpPr>
          <xdr:cNvPr id="56" name="O4details">
            <a:extLst>
              <a:ext uri="{FF2B5EF4-FFF2-40B4-BE49-F238E27FC236}">
                <a16:creationId xmlns:a16="http://schemas.microsoft.com/office/drawing/2014/main" id="{00000000-0008-0000-0600-000038000000}"/>
              </a:ext>
            </a:extLst>
          </xdr:cNvPr>
          <xdr:cNvSpPr>
            <a:spLocks/>
          </xdr:cNvSpPr>
        </xdr:nvSpPr>
        <xdr:spPr>
          <a:xfrm rot="16200000">
            <a:off x="9298293" y="4033253"/>
            <a:ext cx="1080000" cy="4585494"/>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0" tIns="1116000" rIns="0" b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a:spcBef>
                <a:spcPts val="100"/>
              </a:spcBef>
              <a:spcAft>
                <a:spcPts val="100"/>
              </a:spcAft>
            </a:pPr>
            <a:r>
              <a:rPr lang="en-AU" sz="1000">
                <a:solidFill>
                  <a:schemeClr val="tx2"/>
                </a:solidFill>
              </a:rPr>
              <a:t>To track the application of these exclusions, a new column is added to the table:</a:t>
            </a:r>
          </a:p>
          <a:p>
            <a:pPr marL="180000" indent="-108000">
              <a:spcBef>
                <a:spcPts val="100"/>
              </a:spcBef>
              <a:spcAft>
                <a:spcPts val="100"/>
              </a:spcAft>
              <a:buFont typeface="Arial" panose="020B0604020202020204" pitchFamily="34" charset="0"/>
              <a:buChar char="•"/>
            </a:pPr>
            <a:r>
              <a:rPr lang="en-AU" sz="1000" b="1">
                <a:solidFill>
                  <a:schemeClr val="tx2"/>
                </a:solidFill>
              </a:rPr>
              <a:t>Excluded trade credit payment  </a:t>
            </a:r>
            <a:r>
              <a:rPr lang="en-AU" sz="1000">
                <a:solidFill>
                  <a:schemeClr val="tx2"/>
                </a:solidFill>
              </a:rPr>
              <a:t>(heading shaded in </a:t>
            </a:r>
            <a:r>
              <a:rPr lang="en-AU" sz="1000">
                <a:solidFill>
                  <a:schemeClr val="bg1"/>
                </a:solidFill>
                <a:highlight>
                  <a:srgbClr val="9230E3"/>
                </a:highlight>
              </a:rPr>
              <a:t>purple</a:t>
            </a:r>
            <a:r>
              <a:rPr lang="en-AU" sz="1000">
                <a:solidFill>
                  <a:schemeClr val="tx2"/>
                </a:solidFill>
              </a:rPr>
              <a:t>) </a:t>
            </a:r>
          </a:p>
          <a:p>
            <a:pPr algn="ctr">
              <a:spcBef>
                <a:spcPts val="400"/>
              </a:spcBef>
              <a:spcAft>
                <a:spcPts val="200"/>
              </a:spcAft>
            </a:pPr>
            <a:r>
              <a:rPr lang="en-AU" sz="900" i="1">
                <a:solidFill>
                  <a:schemeClr val="tx2"/>
                </a:solidFill>
              </a:rPr>
              <a:t>R</a:t>
            </a:r>
            <a:r>
              <a:rPr lang="en-AU" sz="900" i="1" kern="1200">
                <a:solidFill>
                  <a:schemeClr val="tx2"/>
                </a:solidFill>
                <a:effectLst/>
                <a:latin typeface="+mn-lt"/>
                <a:ea typeface="+mn-ea"/>
                <a:cs typeface="+mn-cs"/>
              </a:rPr>
              <a:t>efer to ‘Newly added columns explained’ section for more information on each of the new column headings</a:t>
            </a:r>
            <a:endParaRPr lang="en-AU" sz="900" i="1">
              <a:solidFill>
                <a:schemeClr val="tx2"/>
              </a:solidFill>
            </a:endParaRPr>
          </a:p>
        </xdr:txBody>
      </xdr:sp>
      <xdr:sp macro="" textlink="">
        <xdr:nvSpPr>
          <xdr:cNvPr id="57" name="Rectangle 56">
            <a:extLst>
              <a:ext uri="{FF2B5EF4-FFF2-40B4-BE49-F238E27FC236}">
                <a16:creationId xmlns:a16="http://schemas.microsoft.com/office/drawing/2014/main" id="{00000000-0008-0000-0600-000039000000}"/>
              </a:ext>
            </a:extLst>
          </xdr:cNvPr>
          <xdr:cNvSpPr/>
        </xdr:nvSpPr>
        <xdr:spPr>
          <a:xfrm>
            <a:off x="7430686" y="5792577"/>
            <a:ext cx="1182662" cy="1075337"/>
          </a:xfrm>
          <a:prstGeom prst="rect">
            <a:avLst/>
          </a:prstGeom>
          <a:gradFill flip="none" rotWithShape="1">
            <a:gsLst>
              <a:gs pos="0">
                <a:schemeClr val="bg1">
                  <a:alpha val="0"/>
                </a:schemeClr>
              </a:gs>
              <a:gs pos="57000">
                <a:schemeClr val="bg1"/>
              </a:gs>
            </a:gsLst>
            <a:lin ang="10800000" scaled="1"/>
            <a:tileRect/>
          </a:gradFill>
          <a:ln>
            <a:noFill/>
          </a:ln>
        </xdr:spPr>
        <xdr:style>
          <a:lnRef idx="2">
            <a:schemeClr val="accent1"/>
          </a:lnRef>
          <a:fillRef idx="1">
            <a:schemeClr val="lt1"/>
          </a:fillRef>
          <a:effectRef idx="0">
            <a:schemeClr val="accent1"/>
          </a:effectRef>
          <a:fontRef idx="minor">
            <a:schemeClr val="dk1"/>
          </a:fontRef>
        </xdr:style>
        <xdr:txBody>
          <a:bodyPr vert="vert" wrap="square" lIns="72000" tIns="1008000" rIns="72000" bIns="72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defTabSz="72000">
              <a:spcBef>
                <a:spcPts val="300"/>
              </a:spcBef>
              <a:spcAft>
                <a:spcPts val="300"/>
              </a:spcAft>
            </a:pPr>
            <a:endParaRPr lang="en-AU" sz="1200">
              <a:solidFill>
                <a:schemeClr val="tx2"/>
              </a:solidFill>
            </a:endParaRPr>
          </a:p>
        </xdr:txBody>
      </xdr:sp>
      <xdr:sp macro="" textlink="">
        <xdr:nvSpPr>
          <xdr:cNvPr id="58" name="O7details">
            <a:extLst>
              <a:ext uri="{FF2B5EF4-FFF2-40B4-BE49-F238E27FC236}">
                <a16:creationId xmlns:a16="http://schemas.microsoft.com/office/drawing/2014/main" id="{00000000-0008-0000-0600-00003A000000}"/>
              </a:ext>
            </a:extLst>
          </xdr:cNvPr>
          <xdr:cNvSpPr/>
        </xdr:nvSpPr>
        <xdr:spPr>
          <a:xfrm rot="16200000">
            <a:off x="7707948" y="5107709"/>
            <a:ext cx="226800" cy="1584000"/>
          </a:xfrm>
          <a:prstGeom prst="round2SameRect">
            <a:avLst>
              <a:gd name="adj1" fmla="val 0"/>
              <a:gd name="adj2" fmla="val 50000"/>
            </a:avLst>
          </a:prstGeom>
          <a:solidFill>
            <a:srgbClr val="E9FFFE"/>
          </a:solidFill>
          <a:ln>
            <a:noFill/>
          </a:ln>
          <a:effectLst>
            <a:innerShdw blurRad="38100" dist="25400" dir="5400000">
              <a:srgbClr val="5B9390">
                <a:alpha val="37647"/>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468000" rIns="36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AU" sz="900">
                <a:solidFill>
                  <a:schemeClr val="tx2"/>
                </a:solidFill>
              </a:rPr>
              <a:t>Paragraphs: 151-153</a:t>
            </a:r>
          </a:p>
        </xdr:txBody>
      </xdr:sp>
      <xdr:sp macro="" textlink="">
        <xdr:nvSpPr>
          <xdr:cNvPr id="59" name="O7details">
            <a:extLst>
              <a:ext uri="{FF2B5EF4-FFF2-40B4-BE49-F238E27FC236}">
                <a16:creationId xmlns:a16="http://schemas.microsoft.com/office/drawing/2014/main" id="{00000000-0008-0000-0600-00003B000000}"/>
              </a:ext>
            </a:extLst>
          </xdr:cNvPr>
          <xdr:cNvSpPr/>
        </xdr:nvSpPr>
        <xdr:spPr>
          <a:xfrm rot="16200000">
            <a:off x="7707948" y="5346076"/>
            <a:ext cx="226800" cy="1584000"/>
          </a:xfrm>
          <a:prstGeom prst="round2SameRect">
            <a:avLst>
              <a:gd name="adj1" fmla="val 0"/>
              <a:gd name="adj2" fmla="val 50000"/>
            </a:avLst>
          </a:prstGeom>
          <a:solidFill>
            <a:srgbClr val="E9FFFE"/>
          </a:solidFill>
          <a:ln>
            <a:noFill/>
          </a:ln>
          <a:effectLst>
            <a:innerShdw blurRad="38100" dist="25400" dir="5400000">
              <a:srgbClr val="5B9390">
                <a:alpha val="37647"/>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468000" rIns="36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AU" sz="900">
                <a:solidFill>
                  <a:schemeClr val="tx2"/>
                </a:solidFill>
              </a:rPr>
              <a:t>Paragraphs: 154-156</a:t>
            </a:r>
          </a:p>
        </xdr:txBody>
      </xdr:sp>
      <xdr:sp macro="" textlink="">
        <xdr:nvSpPr>
          <xdr:cNvPr id="60" name="O7details">
            <a:extLst>
              <a:ext uri="{FF2B5EF4-FFF2-40B4-BE49-F238E27FC236}">
                <a16:creationId xmlns:a16="http://schemas.microsoft.com/office/drawing/2014/main" id="{00000000-0008-0000-0600-00003C000000}"/>
              </a:ext>
            </a:extLst>
          </xdr:cNvPr>
          <xdr:cNvSpPr/>
        </xdr:nvSpPr>
        <xdr:spPr>
          <a:xfrm rot="16200000">
            <a:off x="7707948" y="5584443"/>
            <a:ext cx="226800" cy="1584000"/>
          </a:xfrm>
          <a:prstGeom prst="round2SameRect">
            <a:avLst>
              <a:gd name="adj1" fmla="val 0"/>
              <a:gd name="adj2" fmla="val 50000"/>
            </a:avLst>
          </a:prstGeom>
          <a:solidFill>
            <a:srgbClr val="E9FFFE"/>
          </a:solidFill>
          <a:ln>
            <a:noFill/>
          </a:ln>
          <a:effectLst>
            <a:innerShdw blurRad="38100" dist="25400" dir="5400000">
              <a:srgbClr val="5B9390">
                <a:alpha val="37647"/>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468000" rIns="36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AU" sz="900">
                <a:solidFill>
                  <a:schemeClr val="tx2"/>
                </a:solidFill>
              </a:rPr>
              <a:t>Paragraphs: 157-158</a:t>
            </a:r>
          </a:p>
        </xdr:txBody>
      </xdr:sp>
      <xdr:sp macro="" textlink="">
        <xdr:nvSpPr>
          <xdr:cNvPr id="61" name="O7details">
            <a:extLst>
              <a:ext uri="{FF2B5EF4-FFF2-40B4-BE49-F238E27FC236}">
                <a16:creationId xmlns:a16="http://schemas.microsoft.com/office/drawing/2014/main" id="{00000000-0008-0000-0600-00003D000000}"/>
              </a:ext>
            </a:extLst>
          </xdr:cNvPr>
          <xdr:cNvSpPr/>
        </xdr:nvSpPr>
        <xdr:spPr>
          <a:xfrm rot="16200000">
            <a:off x="7641348" y="5889411"/>
            <a:ext cx="360000" cy="1584000"/>
          </a:xfrm>
          <a:prstGeom prst="round2SameRect">
            <a:avLst>
              <a:gd name="adj1" fmla="val 0"/>
              <a:gd name="adj2" fmla="val 50000"/>
            </a:avLst>
          </a:prstGeom>
          <a:solidFill>
            <a:srgbClr val="E9FFFE"/>
          </a:solidFill>
          <a:ln>
            <a:noFill/>
          </a:ln>
          <a:effectLst>
            <a:innerShdw blurRad="38100" dist="25400" dir="5400000">
              <a:srgbClr val="5B9390">
                <a:alpha val="37647"/>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468000" rIns="36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AU" sz="900">
                <a:solidFill>
                  <a:schemeClr val="tx2"/>
                </a:solidFill>
              </a:rPr>
              <a:t>Paragraphs: 159-162</a:t>
            </a:r>
          </a:p>
        </xdr:txBody>
      </xdr:sp>
      <xdr:pic>
        <xdr:nvPicPr>
          <xdr:cNvPr id="62" name="Graphic 70" descr="Magnifying glass with solid fill">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7296048" y="5799328"/>
            <a:ext cx="180000" cy="180000"/>
          </a:xfrm>
          <a:prstGeom prst="rect">
            <a:avLst/>
          </a:prstGeom>
        </xdr:spPr>
      </xdr:pic>
      <xdr:pic>
        <xdr:nvPicPr>
          <xdr:cNvPr id="63" name="Graphic 70" descr="Magnifying glass with solid fill">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7296048" y="6588651"/>
            <a:ext cx="180000" cy="180000"/>
          </a:xfrm>
          <a:prstGeom prst="rect">
            <a:avLst/>
          </a:prstGeom>
        </xdr:spPr>
      </xdr:pic>
      <xdr:pic>
        <xdr:nvPicPr>
          <xdr:cNvPr id="64" name="Graphic 70" descr="Magnifying glass with solid fill">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7296048" y="6040666"/>
            <a:ext cx="180000" cy="180000"/>
          </a:xfrm>
          <a:prstGeom prst="rect">
            <a:avLst/>
          </a:prstGeom>
        </xdr:spPr>
      </xdr:pic>
      <xdr:pic>
        <xdr:nvPicPr>
          <xdr:cNvPr id="65" name="Graphic 70" descr="Magnifying glass with solid fill">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7296048" y="6282004"/>
            <a:ext cx="180000" cy="180000"/>
          </a:xfrm>
          <a:prstGeom prst="rect">
            <a:avLst/>
          </a:prstGeom>
        </xdr:spPr>
      </xdr:pic>
      <xdr:sp macro="" textlink="">
        <xdr:nvSpPr>
          <xdr:cNvPr id="66" name="O4details">
            <a:extLst>
              <a:ext uri="{FF2B5EF4-FFF2-40B4-BE49-F238E27FC236}">
                <a16:creationId xmlns:a16="http://schemas.microsoft.com/office/drawing/2014/main" id="{00000000-0008-0000-0600-000042000000}"/>
              </a:ext>
            </a:extLst>
          </xdr:cNvPr>
          <xdr:cNvSpPr>
            <a:spLocks/>
          </xdr:cNvSpPr>
        </xdr:nvSpPr>
        <xdr:spPr>
          <a:xfrm rot="16200000">
            <a:off x="4914946" y="4514489"/>
            <a:ext cx="360000" cy="4343024"/>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0" tIns="648000" rIns="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08000">
              <a:lnSpc>
                <a:spcPct val="90000"/>
              </a:lnSpc>
              <a:spcBef>
                <a:spcPts val="100"/>
              </a:spcBef>
              <a:spcAft>
                <a:spcPts val="100"/>
              </a:spcAft>
              <a:buFont typeface="Arial" panose="020B0604020202020204" pitchFamily="34" charset="0"/>
              <a:buChar char="•"/>
            </a:pPr>
            <a:r>
              <a:rPr lang="en-AU" sz="1000">
                <a:solidFill>
                  <a:schemeClr val="tx2"/>
                </a:solidFill>
              </a:rPr>
              <a:t>Credit card payments using prohibited credit cards under a genuine internal policy (if applicable). </a:t>
            </a:r>
          </a:p>
        </xdr:txBody>
      </xdr:sp>
      <xdr:sp macro="" textlink="">
        <xdr:nvSpPr>
          <xdr:cNvPr id="67" name="O4details">
            <a:extLst>
              <a:ext uri="{FF2B5EF4-FFF2-40B4-BE49-F238E27FC236}">
                <a16:creationId xmlns:a16="http://schemas.microsoft.com/office/drawing/2014/main" id="{00000000-0008-0000-0600-000043000000}"/>
              </a:ext>
            </a:extLst>
          </xdr:cNvPr>
          <xdr:cNvSpPr>
            <a:spLocks/>
          </xdr:cNvSpPr>
        </xdr:nvSpPr>
        <xdr:spPr>
          <a:xfrm rot="16200000">
            <a:off x="4981546" y="4207327"/>
            <a:ext cx="226800" cy="4343024"/>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0" tIns="720000" rIns="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08000">
              <a:lnSpc>
                <a:spcPct val="90000"/>
              </a:lnSpc>
              <a:spcBef>
                <a:spcPts val="100"/>
              </a:spcBef>
              <a:spcAft>
                <a:spcPts val="100"/>
              </a:spcAft>
              <a:buFont typeface="Arial" panose="020B0604020202020204" pitchFamily="34" charset="0"/>
              <a:buChar char="•"/>
            </a:pPr>
            <a:r>
              <a:rPr lang="en-AU" sz="1000">
                <a:solidFill>
                  <a:schemeClr val="tx2"/>
                </a:solidFill>
              </a:rPr>
              <a:t>Credit card payments for an amount of less than $100 (optional).</a:t>
            </a:r>
          </a:p>
        </xdr:txBody>
      </xdr:sp>
      <xdr:sp macro="" textlink="">
        <xdr:nvSpPr>
          <xdr:cNvPr id="68" name="O4details">
            <a:extLst>
              <a:ext uri="{FF2B5EF4-FFF2-40B4-BE49-F238E27FC236}">
                <a16:creationId xmlns:a16="http://schemas.microsoft.com/office/drawing/2014/main" id="{00000000-0008-0000-0600-000044000000}"/>
              </a:ext>
            </a:extLst>
          </xdr:cNvPr>
          <xdr:cNvSpPr>
            <a:spLocks/>
          </xdr:cNvSpPr>
        </xdr:nvSpPr>
        <xdr:spPr>
          <a:xfrm rot="16200000">
            <a:off x="4981545" y="3966764"/>
            <a:ext cx="226800" cy="4343023"/>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0" tIns="720000" rIns="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08000">
              <a:spcBef>
                <a:spcPts val="100"/>
              </a:spcBef>
              <a:spcAft>
                <a:spcPts val="100"/>
              </a:spcAft>
              <a:buFont typeface="Arial" panose="020B0604020202020204" pitchFamily="34" charset="0"/>
              <a:buChar char="•"/>
            </a:pPr>
            <a:r>
              <a:rPr lang="en-AU" sz="1000">
                <a:solidFill>
                  <a:schemeClr val="tx2"/>
                </a:solidFill>
              </a:rPr>
              <a:t>Intra-group payments.</a:t>
            </a:r>
          </a:p>
        </xdr:txBody>
      </xdr:sp>
      <xdr:sp macro="" textlink="">
        <xdr:nvSpPr>
          <xdr:cNvPr id="69" name="O4details">
            <a:extLst>
              <a:ext uri="{FF2B5EF4-FFF2-40B4-BE49-F238E27FC236}">
                <a16:creationId xmlns:a16="http://schemas.microsoft.com/office/drawing/2014/main" id="{00000000-0008-0000-0600-000045000000}"/>
              </a:ext>
            </a:extLst>
          </xdr:cNvPr>
          <xdr:cNvSpPr>
            <a:spLocks/>
          </xdr:cNvSpPr>
        </xdr:nvSpPr>
        <xdr:spPr>
          <a:xfrm rot="16200000">
            <a:off x="4981546" y="3726201"/>
            <a:ext cx="226800" cy="4343024"/>
          </a:xfrm>
          <a:prstGeom prst="round2SameRect">
            <a:avLst>
              <a:gd name="adj1" fmla="val 0"/>
              <a:gd name="adj2" fmla="val 47314"/>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0" tIns="612000" rIns="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08000">
              <a:spcBef>
                <a:spcPts val="100"/>
              </a:spcBef>
              <a:spcAft>
                <a:spcPts val="100"/>
              </a:spcAft>
              <a:buFont typeface="Arial" panose="020B0604020202020204" pitchFamily="34" charset="0"/>
              <a:buChar char="•"/>
            </a:pPr>
            <a:r>
              <a:rPr lang="en-AU" sz="1000">
                <a:solidFill>
                  <a:schemeClr val="tx2"/>
                </a:solidFill>
              </a:rPr>
              <a:t>Payments to entities that do not have an ABN.</a:t>
            </a:r>
          </a:p>
        </xdr:txBody>
      </xdr:sp>
      <xdr:sp macro="" textlink="">
        <xdr:nvSpPr>
          <xdr:cNvPr id="70" name="O1details">
            <a:extLst>
              <a:ext uri="{FF2B5EF4-FFF2-40B4-BE49-F238E27FC236}">
                <a16:creationId xmlns:a16="http://schemas.microsoft.com/office/drawing/2014/main" id="{00000000-0008-0000-0600-000046000000}"/>
              </a:ext>
            </a:extLst>
          </xdr:cNvPr>
          <xdr:cNvSpPr>
            <a:spLocks/>
          </xdr:cNvSpPr>
        </xdr:nvSpPr>
        <xdr:spPr>
          <a:xfrm rot="16200000">
            <a:off x="2090809" y="5348732"/>
            <a:ext cx="1080000" cy="1954537"/>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360000" rIns="36000" bIns="108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300"/>
              </a:spcBef>
              <a:spcAft>
                <a:spcPts val="300"/>
              </a:spcAft>
            </a:pPr>
            <a:r>
              <a:rPr lang="en-AU" sz="1000">
                <a:solidFill>
                  <a:schemeClr val="tx2"/>
                </a:solidFill>
              </a:rPr>
              <a:t>A TCP Dataset is then further refined by removing payments that meet specific exclusion criteria, including:</a:t>
            </a:r>
            <a:endParaRPr lang="en-AU" sz="1000" b="1">
              <a:solidFill>
                <a:schemeClr val="tx2"/>
              </a:solidFill>
            </a:endParaRPr>
          </a:p>
        </xdr:txBody>
      </xdr:sp>
      <xdr:sp macro="" textlink="">
        <xdr:nvSpPr>
          <xdr:cNvPr id="71" name="OBack">
            <a:extLst>
              <a:ext uri="{FF2B5EF4-FFF2-40B4-BE49-F238E27FC236}">
                <a16:creationId xmlns:a16="http://schemas.microsoft.com/office/drawing/2014/main" id="{00000000-0008-0000-0600-000047000000}"/>
              </a:ext>
            </a:extLst>
          </xdr:cNvPr>
          <xdr:cNvSpPr>
            <a:spLocks/>
          </xdr:cNvSpPr>
        </xdr:nvSpPr>
        <xdr:spPr>
          <a:xfrm rot="16200000">
            <a:off x="894166" y="5786001"/>
            <a:ext cx="1080000" cy="1080000"/>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72000" rIns="36000" bIns="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400" b="1">
                <a:solidFill>
                  <a:schemeClr val="bg1"/>
                </a:solidFill>
              </a:rPr>
              <a:t>STEP 3</a:t>
            </a:r>
            <a:br>
              <a:rPr lang="en-AU" sz="1200" b="1">
                <a:solidFill>
                  <a:schemeClr val="bg1"/>
                </a:solidFill>
              </a:rPr>
            </a:br>
            <a:r>
              <a:rPr lang="en-AU" sz="1200" b="1">
                <a:solidFill>
                  <a:schemeClr val="bg1"/>
                </a:solidFill>
              </a:rPr>
              <a:t>Removing Certain Payments</a:t>
            </a:r>
          </a:p>
        </xdr:txBody>
      </xdr:sp>
    </xdr:grpSp>
    <xdr:clientData/>
  </xdr:twoCellAnchor>
  <xdr:twoCellAnchor>
    <xdr:from>
      <xdr:col>25</xdr:col>
      <xdr:colOff>17587</xdr:colOff>
      <xdr:row>7</xdr:row>
      <xdr:rowOff>226819</xdr:rowOff>
    </xdr:from>
    <xdr:to>
      <xdr:col>25</xdr:col>
      <xdr:colOff>197587</xdr:colOff>
      <xdr:row>7</xdr:row>
      <xdr:rowOff>406819</xdr:rowOff>
    </xdr:to>
    <xdr:pic>
      <xdr:nvPicPr>
        <xdr:cNvPr id="72" name="Graphic 80">
          <a:extLst>
            <a:ext uri="{FF2B5EF4-FFF2-40B4-BE49-F238E27FC236}">
              <a16:creationId xmlns:a16="http://schemas.microsoft.com/office/drawing/2014/main" id="{00000000-0008-0000-0600-00004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25306462" y="4617844"/>
          <a:ext cx="180000" cy="180000"/>
        </a:xfrm>
        <a:prstGeom prst="rect">
          <a:avLst/>
        </a:prstGeom>
      </xdr:spPr>
    </xdr:pic>
    <xdr:clientData/>
  </xdr:twoCellAnchor>
  <xdr:twoCellAnchor>
    <xdr:from>
      <xdr:col>25</xdr:col>
      <xdr:colOff>17587</xdr:colOff>
      <xdr:row>11</xdr:row>
      <xdr:rowOff>119392</xdr:rowOff>
    </xdr:from>
    <xdr:to>
      <xdr:col>25</xdr:col>
      <xdr:colOff>197587</xdr:colOff>
      <xdr:row>11</xdr:row>
      <xdr:rowOff>299392</xdr:rowOff>
    </xdr:to>
    <xdr:pic>
      <xdr:nvPicPr>
        <xdr:cNvPr id="73" name="Graphic 80">
          <a:extLst>
            <a:ext uri="{FF2B5EF4-FFF2-40B4-BE49-F238E27FC236}">
              <a16:creationId xmlns:a16="http://schemas.microsoft.com/office/drawing/2014/main" id="{00000000-0008-0000-0600-00004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25306462" y="5815342"/>
          <a:ext cx="180000" cy="180000"/>
        </a:xfrm>
        <a:prstGeom prst="rect">
          <a:avLst/>
        </a:prstGeom>
      </xdr:spPr>
    </xdr:pic>
    <xdr:clientData/>
  </xdr:twoCellAnchor>
  <xdr:twoCellAnchor>
    <xdr:from>
      <xdr:col>25</xdr:col>
      <xdr:colOff>17587</xdr:colOff>
      <xdr:row>12</xdr:row>
      <xdr:rowOff>53947</xdr:rowOff>
    </xdr:from>
    <xdr:to>
      <xdr:col>25</xdr:col>
      <xdr:colOff>197587</xdr:colOff>
      <xdr:row>12</xdr:row>
      <xdr:rowOff>233947</xdr:rowOff>
    </xdr:to>
    <xdr:pic>
      <xdr:nvPicPr>
        <xdr:cNvPr id="74" name="Graphic 80">
          <a:extLst>
            <a:ext uri="{FF2B5EF4-FFF2-40B4-BE49-F238E27FC236}">
              <a16:creationId xmlns:a16="http://schemas.microsoft.com/office/drawing/2014/main" id="{00000000-0008-0000-0600-00004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25306462" y="6159472"/>
          <a:ext cx="180000" cy="180000"/>
        </a:xfrm>
        <a:prstGeom prst="rect">
          <a:avLst/>
        </a:prstGeom>
      </xdr:spPr>
    </xdr:pic>
    <xdr:clientData/>
  </xdr:twoCellAnchor>
  <xdr:twoCellAnchor>
    <xdr:from>
      <xdr:col>15</xdr:col>
      <xdr:colOff>758336</xdr:colOff>
      <xdr:row>6</xdr:row>
      <xdr:rowOff>230583</xdr:rowOff>
    </xdr:from>
    <xdr:to>
      <xdr:col>28</xdr:col>
      <xdr:colOff>265236</xdr:colOff>
      <xdr:row>18</xdr:row>
      <xdr:rowOff>448441</xdr:rowOff>
    </xdr:to>
    <xdr:grpSp>
      <xdr:nvGrpSpPr>
        <xdr:cNvPr id="76" name="Group 75">
          <a:extLst>
            <a:ext uri="{FF2B5EF4-FFF2-40B4-BE49-F238E27FC236}">
              <a16:creationId xmlns:a16="http://schemas.microsoft.com/office/drawing/2014/main" id="{00000000-0008-0000-0600-00004C000000}"/>
            </a:ext>
            <a:ext uri="{C183D7F6-B498-43B3-948B-1728B52AA6E4}">
              <adec:decorative xmlns:adec="http://schemas.microsoft.com/office/drawing/2017/decorative" val="1"/>
            </a:ext>
          </a:extLst>
        </xdr:cNvPr>
        <xdr:cNvGrpSpPr>
          <a:grpSpLocks noChangeAspect="1"/>
        </xdr:cNvGrpSpPr>
      </xdr:nvGrpSpPr>
      <xdr:grpSpPr>
        <a:xfrm>
          <a:off x="15245861" y="3848100"/>
          <a:ext cx="13718200" cy="0"/>
          <a:chOff x="5406536" y="2849958"/>
          <a:chExt cx="13718200" cy="4894633"/>
        </a:xfrm>
      </xdr:grpSpPr>
      <xdr:sp macro="" textlink="">
        <xdr:nvSpPr>
          <xdr:cNvPr id="77" name="Rectangle 300">
            <a:extLst>
              <a:ext uri="{FF2B5EF4-FFF2-40B4-BE49-F238E27FC236}">
                <a16:creationId xmlns:a16="http://schemas.microsoft.com/office/drawing/2014/main" id="{00000000-0008-0000-0600-00004D000000}"/>
              </a:ext>
            </a:extLst>
          </xdr:cNvPr>
          <xdr:cNvSpPr/>
        </xdr:nvSpPr>
        <xdr:spPr>
          <a:xfrm>
            <a:off x="10992142" y="2907108"/>
            <a:ext cx="7914902" cy="105292"/>
          </a:xfrm>
          <a:prstGeom prst="rect">
            <a:avLst/>
          </a:prstGeom>
          <a:solidFill>
            <a:schemeClr val="bg1"/>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108000" rIns="36000" rtlCol="0" anchor="t"/>
          <a:lstStyle/>
          <a:p>
            <a:pPr algn="l"/>
            <a:endParaRPr lang="en-AU" sz="1050">
              <a:solidFill>
                <a:schemeClr val="tx2"/>
              </a:solidFill>
            </a:endParaRPr>
          </a:p>
        </xdr:txBody>
      </xdr:sp>
      <xdr:sp macro="" textlink="">
        <xdr:nvSpPr>
          <xdr:cNvPr id="78" name="Rectangle 300">
            <a:extLst>
              <a:ext uri="{FF2B5EF4-FFF2-40B4-BE49-F238E27FC236}">
                <a16:creationId xmlns:a16="http://schemas.microsoft.com/office/drawing/2014/main" id="{00000000-0008-0000-0600-00004E000000}"/>
              </a:ext>
            </a:extLst>
          </xdr:cNvPr>
          <xdr:cNvSpPr/>
        </xdr:nvSpPr>
        <xdr:spPr>
          <a:xfrm>
            <a:off x="7414006" y="5391150"/>
            <a:ext cx="218881" cy="1895475"/>
          </a:xfrm>
          <a:prstGeom prst="rect">
            <a:avLst/>
          </a:prstGeom>
          <a:no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lang="en-AU" sz="900">
              <a:solidFill>
                <a:schemeClr val="tx2"/>
              </a:solidFill>
            </a:endParaRPr>
          </a:p>
          <a:p>
            <a:pPr algn="ctr"/>
            <a:endParaRPr lang="en-AU" sz="900">
              <a:solidFill>
                <a:schemeClr val="tx2"/>
              </a:solidFill>
            </a:endParaRPr>
          </a:p>
          <a:p>
            <a:pPr algn="ctr"/>
            <a:endParaRPr lang="en-AU" sz="400">
              <a:solidFill>
                <a:schemeClr val="tx2"/>
              </a:solidFill>
            </a:endParaRPr>
          </a:p>
          <a:p>
            <a:pPr algn="ctr"/>
            <a:r>
              <a:rPr lang="en-AU" sz="900">
                <a:solidFill>
                  <a:schemeClr val="tx2"/>
                </a:solidFill>
              </a:rPr>
              <a:t>(1)</a:t>
            </a:r>
          </a:p>
          <a:p>
            <a:pPr algn="ctr"/>
            <a:endParaRPr lang="en-AU" sz="900">
              <a:solidFill>
                <a:schemeClr val="tx2"/>
              </a:solidFill>
            </a:endParaRPr>
          </a:p>
          <a:p>
            <a:pPr algn="ctr"/>
            <a:endParaRPr lang="en-AU" sz="900">
              <a:solidFill>
                <a:schemeClr val="tx2"/>
              </a:solidFill>
            </a:endParaRPr>
          </a:p>
          <a:p>
            <a:pPr algn="ctr"/>
            <a:endParaRPr lang="en-AU" sz="900">
              <a:solidFill>
                <a:schemeClr val="tx2"/>
              </a:solidFill>
            </a:endParaRPr>
          </a:p>
          <a:p>
            <a:pPr algn="ctr"/>
            <a:endParaRPr lang="en-AU" sz="900">
              <a:solidFill>
                <a:schemeClr val="tx2"/>
              </a:solidFill>
            </a:endParaRPr>
          </a:p>
          <a:p>
            <a:pPr algn="ctr"/>
            <a:r>
              <a:rPr lang="en-AU" sz="900">
                <a:solidFill>
                  <a:schemeClr val="tx2"/>
                </a:solidFill>
              </a:rPr>
              <a:t>(2)</a:t>
            </a:r>
          </a:p>
          <a:p>
            <a:pPr algn="ctr"/>
            <a:endParaRPr lang="en-AU" sz="900">
              <a:solidFill>
                <a:schemeClr val="tx2"/>
              </a:solidFill>
            </a:endParaRPr>
          </a:p>
          <a:p>
            <a:pPr algn="ctr"/>
            <a:endParaRPr lang="en-AU" sz="900">
              <a:solidFill>
                <a:schemeClr val="tx2"/>
              </a:solidFill>
            </a:endParaRPr>
          </a:p>
          <a:p>
            <a:pPr algn="ctr"/>
            <a:endParaRPr lang="en-AU" sz="900">
              <a:solidFill>
                <a:schemeClr val="tx2"/>
              </a:solidFill>
            </a:endParaRPr>
          </a:p>
          <a:p>
            <a:pPr algn="ctr"/>
            <a:r>
              <a:rPr lang="en-AU" sz="900">
                <a:solidFill>
                  <a:schemeClr val="tx2"/>
                </a:solidFill>
              </a:rPr>
              <a:t>(3)</a:t>
            </a:r>
          </a:p>
        </xdr:txBody>
      </xdr:sp>
      <xdr:sp macro="" textlink="">
        <xdr:nvSpPr>
          <xdr:cNvPr id="79" name="Right Triangle 93">
            <a:extLst>
              <a:ext uri="{FF2B5EF4-FFF2-40B4-BE49-F238E27FC236}">
                <a16:creationId xmlns:a16="http://schemas.microsoft.com/office/drawing/2014/main" id="{00000000-0008-0000-0600-00004F000000}"/>
              </a:ext>
            </a:extLst>
          </xdr:cNvPr>
          <xdr:cNvSpPr/>
        </xdr:nvSpPr>
        <xdr:spPr>
          <a:xfrm rot="16200000" flipV="1">
            <a:off x="5594751" y="7228558"/>
            <a:ext cx="402774" cy="629292"/>
          </a:xfrm>
          <a:custGeom>
            <a:avLst/>
            <a:gdLst>
              <a:gd name="connsiteX0" fmla="*/ 0 w 529516"/>
              <a:gd name="connsiteY0" fmla="*/ 468395 h 468395"/>
              <a:gd name="connsiteX1" fmla="*/ 0 w 529516"/>
              <a:gd name="connsiteY1" fmla="*/ 0 h 468395"/>
              <a:gd name="connsiteX2" fmla="*/ 529516 w 529516"/>
              <a:gd name="connsiteY2" fmla="*/ 468395 h 468395"/>
              <a:gd name="connsiteX3" fmla="*/ 0 w 529516"/>
              <a:gd name="connsiteY3" fmla="*/ 468395 h 468395"/>
              <a:gd name="connsiteX0" fmla="*/ 0 w 529516"/>
              <a:gd name="connsiteY0" fmla="*/ 468395 h 468395"/>
              <a:gd name="connsiteX1" fmla="*/ 0 w 529516"/>
              <a:gd name="connsiteY1" fmla="*/ 0 h 468395"/>
              <a:gd name="connsiteX2" fmla="*/ 219064 w 529516"/>
              <a:gd name="connsiteY2" fmla="*/ 325878 h 468395"/>
              <a:gd name="connsiteX3" fmla="*/ 529516 w 529516"/>
              <a:gd name="connsiteY3" fmla="*/ 468395 h 468395"/>
              <a:gd name="connsiteX4" fmla="*/ 0 w 529516"/>
              <a:gd name="connsiteY4" fmla="*/ 468395 h 46839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29516" h="468395">
                <a:moveTo>
                  <a:pt x="0" y="468395"/>
                </a:moveTo>
                <a:lnTo>
                  <a:pt x="0" y="0"/>
                </a:lnTo>
                <a:cubicBezTo>
                  <a:pt x="97107" y="80161"/>
                  <a:pt x="121957" y="245717"/>
                  <a:pt x="219064" y="325878"/>
                </a:cubicBezTo>
                <a:lnTo>
                  <a:pt x="529516" y="468395"/>
                </a:lnTo>
                <a:lnTo>
                  <a:pt x="0" y="468395"/>
                </a:lnTo>
                <a:close/>
              </a:path>
            </a:pathLst>
          </a:cu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0" name="Right Triangle 93">
            <a:extLst>
              <a:ext uri="{FF2B5EF4-FFF2-40B4-BE49-F238E27FC236}">
                <a16:creationId xmlns:a16="http://schemas.microsoft.com/office/drawing/2014/main" id="{00000000-0008-0000-0600-000050000000}"/>
              </a:ext>
            </a:extLst>
          </xdr:cNvPr>
          <xdr:cNvSpPr/>
        </xdr:nvSpPr>
        <xdr:spPr>
          <a:xfrm rot="5400000">
            <a:off x="5477495" y="2867186"/>
            <a:ext cx="517888" cy="567639"/>
          </a:xfrm>
          <a:custGeom>
            <a:avLst/>
            <a:gdLst>
              <a:gd name="connsiteX0" fmla="*/ 0 w 529516"/>
              <a:gd name="connsiteY0" fmla="*/ 468395 h 468395"/>
              <a:gd name="connsiteX1" fmla="*/ 0 w 529516"/>
              <a:gd name="connsiteY1" fmla="*/ 0 h 468395"/>
              <a:gd name="connsiteX2" fmla="*/ 529516 w 529516"/>
              <a:gd name="connsiteY2" fmla="*/ 468395 h 468395"/>
              <a:gd name="connsiteX3" fmla="*/ 0 w 529516"/>
              <a:gd name="connsiteY3" fmla="*/ 468395 h 468395"/>
              <a:gd name="connsiteX0" fmla="*/ 0 w 529516"/>
              <a:gd name="connsiteY0" fmla="*/ 468395 h 468395"/>
              <a:gd name="connsiteX1" fmla="*/ 0 w 529516"/>
              <a:gd name="connsiteY1" fmla="*/ 0 h 468395"/>
              <a:gd name="connsiteX2" fmla="*/ 219064 w 529516"/>
              <a:gd name="connsiteY2" fmla="*/ 325878 h 468395"/>
              <a:gd name="connsiteX3" fmla="*/ 529516 w 529516"/>
              <a:gd name="connsiteY3" fmla="*/ 468395 h 468395"/>
              <a:gd name="connsiteX4" fmla="*/ 0 w 529516"/>
              <a:gd name="connsiteY4" fmla="*/ 468395 h 46839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29516" h="468395">
                <a:moveTo>
                  <a:pt x="0" y="468395"/>
                </a:moveTo>
                <a:lnTo>
                  <a:pt x="0" y="0"/>
                </a:lnTo>
                <a:cubicBezTo>
                  <a:pt x="97107" y="80161"/>
                  <a:pt x="121957" y="245717"/>
                  <a:pt x="219064" y="325878"/>
                </a:cubicBezTo>
                <a:lnTo>
                  <a:pt x="529516" y="468395"/>
                </a:lnTo>
                <a:lnTo>
                  <a:pt x="0" y="468395"/>
                </a:lnTo>
                <a:close/>
              </a:path>
            </a:pathLst>
          </a:cu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rgbClr val="FF0000"/>
              </a:solidFill>
            </a:endParaRPr>
          </a:p>
        </xdr:txBody>
      </xdr:sp>
      <xdr:sp macro="" textlink="">
        <xdr:nvSpPr>
          <xdr:cNvPr id="81" name="Rectangle 300">
            <a:extLst>
              <a:ext uri="{FF2B5EF4-FFF2-40B4-BE49-F238E27FC236}">
                <a16:creationId xmlns:a16="http://schemas.microsoft.com/office/drawing/2014/main" id="{00000000-0008-0000-0600-000051000000}"/>
              </a:ext>
            </a:extLst>
          </xdr:cNvPr>
          <xdr:cNvSpPr/>
        </xdr:nvSpPr>
        <xdr:spPr>
          <a:xfrm>
            <a:off x="5456127" y="2849958"/>
            <a:ext cx="13545646" cy="102513"/>
          </a:xfrm>
          <a:prstGeom prst="rect">
            <a:avLst/>
          </a:prstGeom>
          <a:solidFill>
            <a:schemeClr val="bg1"/>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108000" rIns="36000" rtlCol="0" anchor="t"/>
          <a:lstStyle/>
          <a:p>
            <a:pPr algn="l"/>
            <a:endParaRPr lang="en-AU" sz="1050">
              <a:solidFill>
                <a:schemeClr val="tx2"/>
              </a:solidFill>
            </a:endParaRPr>
          </a:p>
        </xdr:txBody>
      </xdr:sp>
      <xdr:sp macro="" textlink="">
        <xdr:nvSpPr>
          <xdr:cNvPr id="82" name="Rectangle 300">
            <a:extLst>
              <a:ext uri="{FF2B5EF4-FFF2-40B4-BE49-F238E27FC236}">
                <a16:creationId xmlns:a16="http://schemas.microsoft.com/office/drawing/2014/main" id="{00000000-0008-0000-0600-000052000000}"/>
              </a:ext>
            </a:extLst>
          </xdr:cNvPr>
          <xdr:cNvSpPr/>
        </xdr:nvSpPr>
        <xdr:spPr>
          <a:xfrm>
            <a:off x="7294992" y="5005827"/>
            <a:ext cx="96408" cy="2238066"/>
          </a:xfrm>
          <a:prstGeom prst="rect">
            <a:avLst/>
          </a:prstGeom>
          <a:solidFill>
            <a:schemeClr val="bg1"/>
          </a:solidFill>
          <a:ln w="254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108000" rIns="36000" rtlCol="0" anchor="t"/>
          <a:lstStyle/>
          <a:p>
            <a:pPr algn="l"/>
            <a:endParaRPr lang="en-AU" sz="1050">
              <a:solidFill>
                <a:schemeClr val="tx2"/>
              </a:solidFill>
            </a:endParaRPr>
          </a:p>
        </xdr:txBody>
      </xdr:sp>
      <xdr:sp macro="" textlink="">
        <xdr:nvSpPr>
          <xdr:cNvPr id="83" name="Right Triangle 82">
            <a:extLst>
              <a:ext uri="{FF2B5EF4-FFF2-40B4-BE49-F238E27FC236}">
                <a16:creationId xmlns:a16="http://schemas.microsoft.com/office/drawing/2014/main" id="{00000000-0008-0000-0600-000053000000}"/>
              </a:ext>
            </a:extLst>
          </xdr:cNvPr>
          <xdr:cNvSpPr>
            <a:spLocks noChangeAspect="1"/>
          </xdr:cNvSpPr>
        </xdr:nvSpPr>
        <xdr:spPr>
          <a:xfrm rot="5622579" flipV="1">
            <a:off x="18643926" y="2810714"/>
            <a:ext cx="369398" cy="592223"/>
          </a:xfrm>
          <a:prstGeom prst="r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84" name="Straight Connector 307">
            <a:extLst>
              <a:ext uri="{FF2B5EF4-FFF2-40B4-BE49-F238E27FC236}">
                <a16:creationId xmlns:a16="http://schemas.microsoft.com/office/drawing/2014/main" id="{00000000-0008-0000-0600-000054000000}"/>
              </a:ext>
            </a:extLst>
          </xdr:cNvPr>
          <xdr:cNvCxnSpPr/>
        </xdr:nvCxnSpPr>
        <xdr:spPr>
          <a:xfrm flipH="1" flipV="1">
            <a:off x="7317842" y="7241857"/>
            <a:ext cx="11607588" cy="2036"/>
          </a:xfrm>
          <a:prstGeom prst="line">
            <a:avLst/>
          </a:prstGeom>
          <a:ln w="25400">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85" name="O1details">
            <a:extLst>
              <a:ext uri="{FF2B5EF4-FFF2-40B4-BE49-F238E27FC236}">
                <a16:creationId xmlns:a16="http://schemas.microsoft.com/office/drawing/2014/main" id="{00000000-0008-0000-0600-000055000000}"/>
              </a:ext>
            </a:extLst>
          </xdr:cNvPr>
          <xdr:cNvSpPr>
            <a:spLocks/>
          </xdr:cNvSpPr>
        </xdr:nvSpPr>
        <xdr:spPr>
          <a:xfrm rot="16200000" flipV="1">
            <a:off x="9856162" y="-1344519"/>
            <a:ext cx="4748710" cy="13345894"/>
          </a:xfrm>
          <a:prstGeom prst="round2SameRect">
            <a:avLst>
              <a:gd name="adj1" fmla="val 7867"/>
              <a:gd name="adj2" fmla="val 7690"/>
            </a:avLst>
          </a:prstGeom>
          <a:noFill/>
          <a:ln w="38100">
            <a:solidFill>
              <a:srgbClr val="EFDCFF"/>
            </a:solidFill>
          </a:ln>
          <a:effectLst>
            <a:outerShdw blurRad="38100" dist="25400" algn="ctr" rotWithShape="0">
              <a:schemeClr val="accent1">
                <a:alpha val="45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300"/>
              </a:spcBef>
              <a:spcAft>
                <a:spcPts val="300"/>
              </a:spcAft>
            </a:pPr>
            <a:r>
              <a:rPr lang="en-AU" sz="1000">
                <a:solidFill>
                  <a:schemeClr val="tx2"/>
                </a:solidFill>
              </a:rPr>
              <a:t> </a:t>
            </a:r>
          </a:p>
        </xdr:txBody>
      </xdr:sp>
      <xdr:sp macro="" textlink="">
        <xdr:nvSpPr>
          <xdr:cNvPr id="86" name="Rectangle 300">
            <a:extLst>
              <a:ext uri="{FF2B5EF4-FFF2-40B4-BE49-F238E27FC236}">
                <a16:creationId xmlns:a16="http://schemas.microsoft.com/office/drawing/2014/main" id="{00000000-0008-0000-0600-000056000000}"/>
              </a:ext>
            </a:extLst>
          </xdr:cNvPr>
          <xdr:cNvSpPr/>
        </xdr:nvSpPr>
        <xdr:spPr>
          <a:xfrm>
            <a:off x="5406536" y="2933869"/>
            <a:ext cx="133351" cy="4642903"/>
          </a:xfrm>
          <a:prstGeom prst="rect">
            <a:avLst/>
          </a:prstGeom>
          <a:solidFill>
            <a:schemeClr val="bg1"/>
          </a:solidFill>
          <a:ln w="254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108000" rIns="36000" rtlCol="0" anchor="t"/>
          <a:lstStyle/>
          <a:p>
            <a:pPr algn="l"/>
            <a:endParaRPr lang="en-AU" sz="1050">
              <a:solidFill>
                <a:schemeClr val="tx2"/>
              </a:solidFill>
            </a:endParaRPr>
          </a:p>
        </xdr:txBody>
      </xdr:sp>
      <xdr:sp macro="" textlink="">
        <xdr:nvSpPr>
          <xdr:cNvPr id="87" name="Rectangle: Top Corners Rounded 86">
            <a:extLst>
              <a:ext uri="{FF2B5EF4-FFF2-40B4-BE49-F238E27FC236}">
                <a16:creationId xmlns:a16="http://schemas.microsoft.com/office/drawing/2014/main" id="{00000000-0008-0000-0600-000057000000}"/>
              </a:ext>
            </a:extLst>
          </xdr:cNvPr>
          <xdr:cNvSpPr/>
        </xdr:nvSpPr>
        <xdr:spPr>
          <a:xfrm rot="16200000">
            <a:off x="4018308" y="4508190"/>
            <a:ext cx="4745928" cy="1657350"/>
          </a:xfrm>
          <a:prstGeom prst="round2SameRect">
            <a:avLst>
              <a:gd name="adj1" fmla="val 24069"/>
              <a:gd name="adj2" fmla="val 0"/>
            </a:avLst>
          </a:prstGeom>
          <a:noFill/>
          <a:ln w="73025">
            <a:solidFill>
              <a:schemeClr val="accent1"/>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8" name="Rectangle 300">
            <a:extLst>
              <a:ext uri="{FF2B5EF4-FFF2-40B4-BE49-F238E27FC236}">
                <a16:creationId xmlns:a16="http://schemas.microsoft.com/office/drawing/2014/main" id="{00000000-0008-0000-0600-000058000000}"/>
              </a:ext>
            </a:extLst>
          </xdr:cNvPr>
          <xdr:cNvSpPr/>
        </xdr:nvSpPr>
        <xdr:spPr>
          <a:xfrm>
            <a:off x="7256552" y="3043210"/>
            <a:ext cx="82436" cy="454653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108000" rIns="36000" rtlCol="0" anchor="t"/>
          <a:lstStyle/>
          <a:p>
            <a:pPr algn="l"/>
            <a:endParaRPr lang="en-AU" sz="1050">
              <a:solidFill>
                <a:schemeClr val="tx2"/>
              </a:solidFill>
            </a:endParaRPr>
          </a:p>
        </xdr:txBody>
      </xdr:sp>
    </xdr:grpSp>
    <xdr:clientData/>
  </xdr:twoCellAnchor>
  <xdr:twoCellAnchor>
    <xdr:from>
      <xdr:col>11</xdr:col>
      <xdr:colOff>0</xdr:colOff>
      <xdr:row>1</xdr:row>
      <xdr:rowOff>1</xdr:rowOff>
    </xdr:from>
    <xdr:to>
      <xdr:col>23</xdr:col>
      <xdr:colOff>938550</xdr:colOff>
      <xdr:row>1</xdr:row>
      <xdr:rowOff>1087200</xdr:rowOff>
    </xdr:to>
    <xdr:grpSp>
      <xdr:nvGrpSpPr>
        <xdr:cNvPr id="89" name="Step 2" descr="Capturing Required Payment Information:&#10;A TCP Dataset must include all information needed for the preparation of a payment times report.&#10;This should be the information prescribed in subsection 13(4) of the Rules (specifically paragraphs (a)-(h) under Step 2 of the Method Statement), at a minimum.&#10;&#10;Most of the required information (such as entity, supplier and contract/invoice details as well as the date and amount of each payment) would already have been included in, and carried over from, the raw dataset created at Step 1. &#10;However, that raw data must be supplemented with additional required information for each credit payment.&#10;&#10;To achieve this, the following new columns are added to the table:&#10;• Peppol enabled eInvoice&#10;• Recipient Created Tax Invoice (RCTI)&#10;• Credit Card Payment&#10;• Credit Card details (if applicable)&#10;• Partial payment&#10;• Payment Term (determined based on definition in section 7 of the Rules)&#10;&#10;Refer to ‘New columns explained’ section for more information on each of the new column headings.&#10;&#10;Note: For added clarity, the headings of the columns that have been added to capture this information, have been shaded in purple. &#10;&#10;&#10;">
          <a:extLst>
            <a:ext uri="{FF2B5EF4-FFF2-40B4-BE49-F238E27FC236}">
              <a16:creationId xmlns:a16="http://schemas.microsoft.com/office/drawing/2014/main" id="{00000000-0008-0000-0600-000059000000}"/>
            </a:ext>
          </a:extLst>
        </xdr:cNvPr>
        <xdr:cNvGrpSpPr>
          <a:grpSpLocks/>
        </xdr:cNvGrpSpPr>
      </xdr:nvGrpSpPr>
      <xdr:grpSpPr>
        <a:xfrm>
          <a:off x="10572750" y="381001"/>
          <a:ext cx="13302000" cy="1087199"/>
          <a:chOff x="41950" y="2655938"/>
          <a:chExt cx="13301897" cy="1086066"/>
        </a:xfrm>
      </xdr:grpSpPr>
      <xdr:sp macro="" textlink="">
        <xdr:nvSpPr>
          <xdr:cNvPr id="90" name="O4details">
            <a:extLst>
              <a:ext uri="{FF2B5EF4-FFF2-40B4-BE49-F238E27FC236}">
                <a16:creationId xmlns:a16="http://schemas.microsoft.com/office/drawing/2014/main" id="{00000000-0008-0000-0600-00005A000000}"/>
              </a:ext>
            </a:extLst>
          </xdr:cNvPr>
          <xdr:cNvSpPr/>
        </xdr:nvSpPr>
        <xdr:spPr>
          <a:xfrm rot="16200000">
            <a:off x="11552848" y="1951005"/>
            <a:ext cx="1079998" cy="2502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0" tIns="900000" rIns="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a:r>
              <a:rPr lang="en-AU" sz="1000" b="1">
                <a:solidFill>
                  <a:schemeClr val="tx2"/>
                </a:solidFill>
              </a:rPr>
              <a:t>Note</a:t>
            </a:r>
            <a:r>
              <a:rPr lang="en-AU" sz="1000">
                <a:solidFill>
                  <a:schemeClr val="tx2"/>
                </a:solidFill>
              </a:rPr>
              <a:t>: For added clarity, </a:t>
            </a:r>
          </a:p>
          <a:p>
            <a:pPr marL="180000"/>
            <a:r>
              <a:rPr lang="en-AU" sz="1000">
                <a:solidFill>
                  <a:schemeClr val="tx2"/>
                </a:solidFill>
              </a:rPr>
              <a:t>the headings of the columns that have been added to capture this information, have been shaded in </a:t>
            </a:r>
            <a:r>
              <a:rPr lang="en-AU" sz="1000">
                <a:solidFill>
                  <a:schemeClr val="bg1"/>
                </a:solidFill>
                <a:highlight>
                  <a:srgbClr val="9230E3"/>
                </a:highlight>
              </a:rPr>
              <a:t>purple</a:t>
            </a:r>
            <a:r>
              <a:rPr lang="en-AU" sz="1000">
                <a:solidFill>
                  <a:schemeClr val="tx2"/>
                </a:solidFill>
              </a:rPr>
              <a:t>. </a:t>
            </a:r>
          </a:p>
        </xdr:txBody>
      </xdr:sp>
      <xdr:sp macro="" textlink="">
        <xdr:nvSpPr>
          <xdr:cNvPr id="91" name="Rectangle 90">
            <a:extLst>
              <a:ext uri="{FF2B5EF4-FFF2-40B4-BE49-F238E27FC236}">
                <a16:creationId xmlns:a16="http://schemas.microsoft.com/office/drawing/2014/main" id="{00000000-0008-0000-0600-00005B000000}"/>
              </a:ext>
            </a:extLst>
          </xdr:cNvPr>
          <xdr:cNvSpPr/>
        </xdr:nvSpPr>
        <xdr:spPr>
          <a:xfrm>
            <a:off x="10620375" y="2655938"/>
            <a:ext cx="1238250" cy="1079481"/>
          </a:xfrm>
          <a:prstGeom prst="rect">
            <a:avLst/>
          </a:prstGeom>
          <a:gradFill flip="none" rotWithShape="1">
            <a:gsLst>
              <a:gs pos="0">
                <a:schemeClr val="bg1">
                  <a:alpha val="0"/>
                </a:schemeClr>
              </a:gs>
              <a:gs pos="57000">
                <a:schemeClr val="bg1"/>
              </a:gs>
            </a:gsLst>
            <a:lin ang="10800000" scaled="1"/>
            <a:tileRect/>
          </a:gradFill>
          <a:ln>
            <a:noFill/>
          </a:ln>
        </xdr:spPr>
        <xdr:style>
          <a:lnRef idx="2">
            <a:schemeClr val="accent1"/>
          </a:lnRef>
          <a:fillRef idx="1">
            <a:schemeClr val="lt1"/>
          </a:fillRef>
          <a:effectRef idx="0">
            <a:schemeClr val="accent1"/>
          </a:effectRef>
          <a:fontRef idx="minor">
            <a:schemeClr val="dk1"/>
          </a:fontRef>
        </xdr:style>
        <xdr:txBody>
          <a:bodyPr vert="vert" wrap="square" lIns="72000" tIns="1008000" rIns="72000" bIns="72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defTabSz="72000">
              <a:spcBef>
                <a:spcPts val="300"/>
              </a:spcBef>
              <a:spcAft>
                <a:spcPts val="300"/>
              </a:spcAft>
            </a:pPr>
            <a:endParaRPr lang="en-AU" sz="1200">
              <a:solidFill>
                <a:schemeClr val="tx2"/>
              </a:solidFill>
            </a:endParaRPr>
          </a:p>
        </xdr:txBody>
      </xdr:sp>
      <xdr:sp macro="" textlink="">
        <xdr:nvSpPr>
          <xdr:cNvPr id="92" name="O4details">
            <a:extLst>
              <a:ext uri="{FF2B5EF4-FFF2-40B4-BE49-F238E27FC236}">
                <a16:creationId xmlns:a16="http://schemas.microsoft.com/office/drawing/2014/main" id="{00000000-0008-0000-0600-00005C000000}"/>
              </a:ext>
            </a:extLst>
          </xdr:cNvPr>
          <xdr:cNvSpPr/>
        </xdr:nvSpPr>
        <xdr:spPr>
          <a:xfrm rot="16200000">
            <a:off x="10289644" y="1546942"/>
            <a:ext cx="176400" cy="2772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0" tIns="612000" rIns="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08000">
              <a:spcBef>
                <a:spcPts val="100"/>
              </a:spcBef>
              <a:spcAft>
                <a:spcPts val="100"/>
              </a:spcAft>
              <a:buFont typeface="Arial" panose="020B0604020202020204" pitchFamily="34" charset="0"/>
              <a:buChar char="•"/>
            </a:pPr>
            <a:r>
              <a:rPr lang="en-AU" sz="1000" b="1">
                <a:solidFill>
                  <a:schemeClr val="tx2"/>
                </a:solidFill>
              </a:rPr>
              <a:t>Recipient Created Tax Invoice (RCTI)</a:t>
            </a:r>
            <a:endParaRPr lang="en-AU" sz="900" i="1">
              <a:solidFill>
                <a:schemeClr val="tx2"/>
              </a:solidFill>
            </a:endParaRPr>
          </a:p>
        </xdr:txBody>
      </xdr:sp>
      <xdr:sp macro="" textlink="">
        <xdr:nvSpPr>
          <xdr:cNvPr id="93" name="O4details">
            <a:extLst>
              <a:ext uri="{FF2B5EF4-FFF2-40B4-BE49-F238E27FC236}">
                <a16:creationId xmlns:a16="http://schemas.microsoft.com/office/drawing/2014/main" id="{00000000-0008-0000-0600-00005D000000}"/>
              </a:ext>
            </a:extLst>
          </xdr:cNvPr>
          <xdr:cNvSpPr/>
        </xdr:nvSpPr>
        <xdr:spPr>
          <a:xfrm rot="16200000">
            <a:off x="10291496" y="1728084"/>
            <a:ext cx="172697" cy="2772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0" tIns="720000" rIns="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08000">
              <a:spcBef>
                <a:spcPts val="100"/>
              </a:spcBef>
              <a:spcAft>
                <a:spcPts val="100"/>
              </a:spcAft>
              <a:buFont typeface="Arial" panose="020B0604020202020204" pitchFamily="34" charset="0"/>
              <a:buChar char="•"/>
            </a:pPr>
            <a:r>
              <a:rPr lang="en-AU" sz="1000" b="1">
                <a:solidFill>
                  <a:schemeClr val="tx2"/>
                </a:solidFill>
              </a:rPr>
              <a:t>Credit Card Payment</a:t>
            </a:r>
          </a:p>
        </xdr:txBody>
      </xdr:sp>
      <xdr:sp macro="" textlink="">
        <xdr:nvSpPr>
          <xdr:cNvPr id="94" name="O4details">
            <a:extLst>
              <a:ext uri="{FF2B5EF4-FFF2-40B4-BE49-F238E27FC236}">
                <a16:creationId xmlns:a16="http://schemas.microsoft.com/office/drawing/2014/main" id="{00000000-0008-0000-0600-00005E000000}"/>
              </a:ext>
            </a:extLst>
          </xdr:cNvPr>
          <xdr:cNvSpPr/>
        </xdr:nvSpPr>
        <xdr:spPr>
          <a:xfrm rot="16200000">
            <a:off x="10289644" y="2267804"/>
            <a:ext cx="176400" cy="2772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0" tIns="504000" rIns="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marR="0" lvl="0" indent="-108000" algn="l" defTabSz="457200" rtl="0" eaLnBrk="1" fontAlgn="auto" latinLnBrk="0" hangingPunct="1">
              <a:lnSpc>
                <a:spcPct val="100000"/>
              </a:lnSpc>
              <a:spcBef>
                <a:spcPts val="100"/>
              </a:spcBef>
              <a:spcAft>
                <a:spcPts val="100"/>
              </a:spcAft>
              <a:buClrTx/>
              <a:buSzTx/>
              <a:buFont typeface="Arial" panose="020B0604020202020204" pitchFamily="34" charset="0"/>
              <a:buChar char="•"/>
              <a:tabLst/>
              <a:defRPr/>
            </a:pPr>
            <a:r>
              <a:rPr lang="en-AU" sz="1000" b="1">
                <a:solidFill>
                  <a:schemeClr val="tx2"/>
                </a:solidFill>
              </a:rPr>
              <a:t>Payment </a:t>
            </a:r>
            <a:r>
              <a:rPr lang="en-AU" sz="1000" b="1" kern="1200">
                <a:solidFill>
                  <a:schemeClr val="tx2"/>
                </a:solidFill>
                <a:effectLst/>
                <a:latin typeface="+mn-lt"/>
                <a:ea typeface="+mn-ea"/>
                <a:cs typeface="+mn-cs"/>
              </a:rPr>
              <a:t>Term  </a:t>
            </a:r>
            <a:r>
              <a:rPr lang="en-AU" sz="900" i="1" kern="1200">
                <a:solidFill>
                  <a:schemeClr val="tx2"/>
                </a:solidFill>
                <a:effectLst/>
                <a:latin typeface="+mn-lt"/>
                <a:ea typeface="+mn-ea"/>
                <a:cs typeface="+mn-cs"/>
              </a:rPr>
              <a:t>(per section 7 of the Rules)</a:t>
            </a:r>
            <a:r>
              <a:rPr lang="en-AU" sz="900" b="1">
                <a:solidFill>
                  <a:schemeClr val="tx2"/>
                </a:solidFill>
              </a:rPr>
              <a:t> </a:t>
            </a:r>
          </a:p>
        </xdr:txBody>
      </xdr:sp>
      <xdr:sp macro="" textlink="">
        <xdr:nvSpPr>
          <xdr:cNvPr id="95" name="O4details">
            <a:extLst>
              <a:ext uri="{FF2B5EF4-FFF2-40B4-BE49-F238E27FC236}">
                <a16:creationId xmlns:a16="http://schemas.microsoft.com/office/drawing/2014/main" id="{00000000-0008-0000-0600-00005F000000}"/>
              </a:ext>
            </a:extLst>
          </xdr:cNvPr>
          <xdr:cNvSpPr/>
        </xdr:nvSpPr>
        <xdr:spPr>
          <a:xfrm rot="16200000">
            <a:off x="10291496" y="1907374"/>
            <a:ext cx="172697" cy="2772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0" tIns="720000" rIns="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08000">
              <a:spcBef>
                <a:spcPts val="100"/>
              </a:spcBef>
              <a:spcAft>
                <a:spcPts val="100"/>
              </a:spcAft>
              <a:buFont typeface="Arial" panose="020B0604020202020204" pitchFamily="34" charset="0"/>
              <a:buChar char="•"/>
            </a:pPr>
            <a:r>
              <a:rPr lang="en-AU" sz="1000" b="1">
                <a:solidFill>
                  <a:schemeClr val="tx2"/>
                </a:solidFill>
              </a:rPr>
              <a:t>Credit Card details</a:t>
            </a:r>
            <a:endParaRPr lang="en-AU" sz="900" i="1">
              <a:solidFill>
                <a:schemeClr val="tx2"/>
              </a:solidFill>
            </a:endParaRPr>
          </a:p>
        </xdr:txBody>
      </xdr:sp>
      <xdr:sp macro="" textlink="">
        <xdr:nvSpPr>
          <xdr:cNvPr id="96" name="O4details">
            <a:extLst>
              <a:ext uri="{FF2B5EF4-FFF2-40B4-BE49-F238E27FC236}">
                <a16:creationId xmlns:a16="http://schemas.microsoft.com/office/drawing/2014/main" id="{00000000-0008-0000-0600-000060000000}"/>
              </a:ext>
            </a:extLst>
          </xdr:cNvPr>
          <xdr:cNvSpPr/>
        </xdr:nvSpPr>
        <xdr:spPr>
          <a:xfrm rot="16200000">
            <a:off x="10291496" y="2086664"/>
            <a:ext cx="172697" cy="2772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0" tIns="612000" rIns="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08000">
              <a:spcBef>
                <a:spcPts val="100"/>
              </a:spcBef>
              <a:spcAft>
                <a:spcPts val="100"/>
              </a:spcAft>
              <a:buFont typeface="Arial" panose="020B0604020202020204" pitchFamily="34" charset="0"/>
              <a:buChar char="•"/>
            </a:pPr>
            <a:r>
              <a:rPr lang="en-AU" sz="1000" b="1">
                <a:solidFill>
                  <a:schemeClr val="tx2"/>
                </a:solidFill>
              </a:rPr>
              <a:t>Partial payment </a:t>
            </a:r>
          </a:p>
        </xdr:txBody>
      </xdr:sp>
      <xdr:sp macro="" textlink="">
        <xdr:nvSpPr>
          <xdr:cNvPr id="97" name="O4details">
            <a:extLst>
              <a:ext uri="{FF2B5EF4-FFF2-40B4-BE49-F238E27FC236}">
                <a16:creationId xmlns:a16="http://schemas.microsoft.com/office/drawing/2014/main" id="{00000000-0008-0000-0600-000061000000}"/>
              </a:ext>
            </a:extLst>
          </xdr:cNvPr>
          <xdr:cNvSpPr/>
        </xdr:nvSpPr>
        <xdr:spPr>
          <a:xfrm rot="16200000">
            <a:off x="10291496" y="1365801"/>
            <a:ext cx="172697" cy="2772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0" tIns="504000" rIns="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44000" indent="-108000">
              <a:spcBef>
                <a:spcPts val="100"/>
              </a:spcBef>
              <a:spcAft>
                <a:spcPts val="100"/>
              </a:spcAft>
              <a:buFont typeface="Arial" panose="020B0604020202020204" pitchFamily="34" charset="0"/>
              <a:buChar char="•"/>
            </a:pPr>
            <a:r>
              <a:rPr lang="en-AU" sz="1000" b="1">
                <a:solidFill>
                  <a:schemeClr val="tx2"/>
                </a:solidFill>
              </a:rPr>
              <a:t>Peppol enabled eInvoice</a:t>
            </a:r>
          </a:p>
        </xdr:txBody>
      </xdr:sp>
      <xdr:sp macro="" textlink="">
        <xdr:nvSpPr>
          <xdr:cNvPr id="98" name="O4details">
            <a:extLst>
              <a:ext uri="{FF2B5EF4-FFF2-40B4-BE49-F238E27FC236}">
                <a16:creationId xmlns:a16="http://schemas.microsoft.com/office/drawing/2014/main" id="{00000000-0008-0000-0600-000062000000}"/>
              </a:ext>
            </a:extLst>
          </xdr:cNvPr>
          <xdr:cNvSpPr/>
        </xdr:nvSpPr>
        <xdr:spPr>
          <a:xfrm rot="16200000">
            <a:off x="7835664" y="1890082"/>
            <a:ext cx="1079998" cy="2623846"/>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684000" rIns="36000" bIns="144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200"/>
              </a:spcBef>
              <a:spcAft>
                <a:spcPts val="200"/>
              </a:spcAft>
            </a:pPr>
            <a:r>
              <a:rPr lang="en-AU" sz="1000" kern="1200">
                <a:solidFill>
                  <a:schemeClr val="tx2"/>
                </a:solidFill>
                <a:effectLst/>
                <a:latin typeface="+mn-lt"/>
                <a:ea typeface="+mn-ea"/>
                <a:cs typeface="+mn-cs"/>
              </a:rPr>
              <a:t>To achieve this, the following new columns are added to the table:</a:t>
            </a:r>
          </a:p>
          <a:p>
            <a:pPr algn="ctr">
              <a:spcBef>
                <a:spcPts val="200"/>
              </a:spcBef>
              <a:spcAft>
                <a:spcPts val="200"/>
              </a:spcAft>
            </a:pPr>
            <a:r>
              <a:rPr lang="en-AU" sz="1000" i="1">
                <a:solidFill>
                  <a:schemeClr val="tx2"/>
                </a:solidFill>
              </a:rPr>
              <a:t>R</a:t>
            </a:r>
            <a:r>
              <a:rPr lang="en-AU" sz="900" i="1" kern="1200">
                <a:solidFill>
                  <a:schemeClr val="tx2"/>
                </a:solidFill>
                <a:effectLst/>
                <a:latin typeface="+mn-lt"/>
                <a:ea typeface="+mn-ea"/>
                <a:cs typeface="+mn-cs"/>
              </a:rPr>
              <a:t>efer to ‘New columns explained’ section for more information on each of the new column headings</a:t>
            </a:r>
            <a:endParaRPr lang="en-AU" sz="900" i="1">
              <a:solidFill>
                <a:schemeClr val="tx2"/>
              </a:solidFill>
            </a:endParaRPr>
          </a:p>
        </xdr:txBody>
      </xdr:sp>
      <xdr:sp macro="" textlink="">
        <xdr:nvSpPr>
          <xdr:cNvPr id="99" name="O4details">
            <a:extLst>
              <a:ext uri="{FF2B5EF4-FFF2-40B4-BE49-F238E27FC236}">
                <a16:creationId xmlns:a16="http://schemas.microsoft.com/office/drawing/2014/main" id="{00000000-0008-0000-0600-000063000000}"/>
              </a:ext>
            </a:extLst>
          </xdr:cNvPr>
          <xdr:cNvSpPr/>
        </xdr:nvSpPr>
        <xdr:spPr>
          <a:xfrm rot="16200000">
            <a:off x="5032539" y="986080"/>
            <a:ext cx="1079998" cy="4431849"/>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576000" rIns="36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200"/>
              </a:spcBef>
              <a:spcAft>
                <a:spcPts val="200"/>
              </a:spcAft>
            </a:pPr>
            <a:r>
              <a:rPr lang="en-AU" sz="1000" kern="1200">
                <a:solidFill>
                  <a:schemeClr val="tx2"/>
                </a:solidFill>
                <a:effectLst/>
                <a:latin typeface="+mn-lt"/>
                <a:ea typeface="+mn-ea"/>
                <a:cs typeface="+mn-cs"/>
              </a:rPr>
              <a:t>Most of the required information (such as entity, supplier and contract/invoice details as well as the date and amount of each payment) would already have been included in, and carried </a:t>
            </a:r>
            <a:br>
              <a:rPr lang="en-AU" sz="1000" kern="1200">
                <a:solidFill>
                  <a:schemeClr val="tx2"/>
                </a:solidFill>
                <a:effectLst/>
                <a:latin typeface="+mn-lt"/>
                <a:ea typeface="+mn-ea"/>
                <a:cs typeface="+mn-cs"/>
              </a:rPr>
            </a:br>
            <a:r>
              <a:rPr lang="en-AU" sz="1000" kern="1200">
                <a:solidFill>
                  <a:schemeClr val="tx2"/>
                </a:solidFill>
                <a:effectLst/>
                <a:latin typeface="+mn-lt"/>
                <a:ea typeface="+mn-ea"/>
                <a:cs typeface="+mn-cs"/>
              </a:rPr>
              <a:t>over from, the raw dataset created at Step 1. </a:t>
            </a:r>
          </a:p>
          <a:p>
            <a:pPr algn="ctr">
              <a:spcBef>
                <a:spcPts val="200"/>
              </a:spcBef>
              <a:spcAft>
                <a:spcPts val="200"/>
              </a:spcAft>
            </a:pPr>
            <a:r>
              <a:rPr lang="en-AU" sz="1000" kern="1200">
                <a:solidFill>
                  <a:schemeClr val="tx2"/>
                </a:solidFill>
                <a:effectLst/>
                <a:latin typeface="+mn-lt"/>
                <a:ea typeface="+mn-ea"/>
                <a:cs typeface="+mn-cs"/>
              </a:rPr>
              <a:t>However, that raw data must be supplemented with additional required information for each credit payment.</a:t>
            </a:r>
            <a:endParaRPr lang="en-AU" sz="900" i="1">
              <a:solidFill>
                <a:schemeClr val="tx2"/>
              </a:solidFill>
            </a:endParaRPr>
          </a:p>
        </xdr:txBody>
      </xdr:sp>
      <xdr:sp macro="" textlink="">
        <xdr:nvSpPr>
          <xdr:cNvPr id="100" name="O1details">
            <a:extLst>
              <a:ext uri="{FF2B5EF4-FFF2-40B4-BE49-F238E27FC236}">
                <a16:creationId xmlns:a16="http://schemas.microsoft.com/office/drawing/2014/main" id="{00000000-0008-0000-0600-000064000000}"/>
              </a:ext>
            </a:extLst>
          </xdr:cNvPr>
          <xdr:cNvSpPr>
            <a:spLocks/>
          </xdr:cNvSpPr>
        </xdr:nvSpPr>
        <xdr:spPr>
          <a:xfrm rot="16200000">
            <a:off x="1958862" y="1542569"/>
            <a:ext cx="1079998" cy="3318871"/>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288000" rIns="36000" bIns="108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spcBef>
                <a:spcPts val="300"/>
              </a:spcBef>
              <a:spcAft>
                <a:spcPts val="300"/>
              </a:spcAft>
            </a:pPr>
            <a:r>
              <a:rPr lang="en-AU" sz="1000">
                <a:solidFill>
                  <a:schemeClr val="tx2"/>
                </a:solidFill>
              </a:rPr>
              <a:t>A TCP Dataset must include all information needed </a:t>
            </a:r>
            <a:br>
              <a:rPr lang="en-AU" sz="1000">
                <a:solidFill>
                  <a:schemeClr val="tx2"/>
                </a:solidFill>
              </a:rPr>
            </a:br>
            <a:r>
              <a:rPr lang="en-AU" sz="1000">
                <a:solidFill>
                  <a:schemeClr val="tx2"/>
                </a:solidFill>
              </a:rPr>
              <a:t>for the preparation of a payment times report.</a:t>
            </a:r>
          </a:p>
          <a:p>
            <a:pPr algn="ctr">
              <a:spcBef>
                <a:spcPts val="300"/>
              </a:spcBef>
              <a:spcAft>
                <a:spcPts val="300"/>
              </a:spcAft>
            </a:pPr>
            <a:r>
              <a:rPr lang="en-AU" sz="1000">
                <a:solidFill>
                  <a:schemeClr val="tx2"/>
                </a:solidFill>
              </a:rPr>
              <a:t>This should be the information prescribed in subsection 13(4) of the Rules (specifically paragraphs (a)-(h) under Step 2 of the Method Statement), at a minimum.</a:t>
            </a:r>
            <a:endParaRPr lang="en-AU" sz="1000" b="1">
              <a:solidFill>
                <a:schemeClr val="tx2"/>
              </a:solidFill>
            </a:endParaRPr>
          </a:p>
        </xdr:txBody>
      </xdr:sp>
      <xdr:sp macro="" textlink="">
        <xdr:nvSpPr>
          <xdr:cNvPr id="101" name="OBack">
            <a:extLst>
              <a:ext uri="{FF2B5EF4-FFF2-40B4-BE49-F238E27FC236}">
                <a16:creationId xmlns:a16="http://schemas.microsoft.com/office/drawing/2014/main" id="{00000000-0008-0000-0600-000065000000}"/>
              </a:ext>
            </a:extLst>
          </xdr:cNvPr>
          <xdr:cNvSpPr>
            <a:spLocks/>
          </xdr:cNvSpPr>
        </xdr:nvSpPr>
        <xdr:spPr>
          <a:xfrm rot="16200000">
            <a:off x="41889" y="2662067"/>
            <a:ext cx="1079998" cy="1079875"/>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108000" rIns="0" bIns="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sz="1400" b="1"/>
              <a:t>STEP 2</a:t>
            </a:r>
          </a:p>
          <a:p>
            <a:pPr algn="ctr"/>
            <a:r>
              <a:rPr lang="en-US" sz="1200" b="1"/>
              <a:t>Capturing Required Payment Information</a:t>
            </a:r>
          </a:p>
        </xdr:txBody>
      </xdr:sp>
    </xdr:grpSp>
    <xdr:clientData/>
  </xdr:twoCellAnchor>
  <xdr:twoCellAnchor>
    <xdr:from>
      <xdr:col>23</xdr:col>
      <xdr:colOff>342900</xdr:colOff>
      <xdr:row>6</xdr:row>
      <xdr:rowOff>20986</xdr:rowOff>
    </xdr:from>
    <xdr:to>
      <xdr:col>28</xdr:col>
      <xdr:colOff>0</xdr:colOff>
      <xdr:row>6</xdr:row>
      <xdr:rowOff>198164</xdr:rowOff>
    </xdr:to>
    <xdr:sp macro="" textlink="">
      <xdr:nvSpPr>
        <xdr:cNvPr id="75" name="Rectangle 74" descr="collapse this section to view dataset&#10;">
          <a:extLst>
            <a:ext uri="{FF2B5EF4-FFF2-40B4-BE49-F238E27FC236}">
              <a16:creationId xmlns:a16="http://schemas.microsoft.com/office/drawing/2014/main" id="{00000000-0008-0000-0600-00004B000000}"/>
            </a:ext>
          </a:extLst>
        </xdr:cNvPr>
        <xdr:cNvSpPr>
          <a:spLocks noChangeAspect="1"/>
        </xdr:cNvSpPr>
      </xdr:nvSpPr>
      <xdr:spPr>
        <a:xfrm>
          <a:off x="23279100" y="4154836"/>
          <a:ext cx="5419725" cy="177178"/>
        </a:xfrm>
        <a:prstGeom prst="rect">
          <a:avLst/>
        </a:prstGeom>
        <a:solidFill>
          <a:srgbClr val="FEE6D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i="1">
              <a:solidFill>
                <a:schemeClr val="tx2"/>
              </a:solidFill>
            </a:rPr>
            <a:t>collapse this</a:t>
          </a:r>
          <a:r>
            <a:rPr lang="en-AU" sz="1200" b="1" i="1" baseline="0">
              <a:solidFill>
                <a:schemeClr val="tx2"/>
              </a:solidFill>
            </a:rPr>
            <a:t> section to view dataset</a:t>
          </a:r>
          <a:endParaRPr lang="en-AU" sz="1200" b="1" i="1">
            <a:solidFill>
              <a:schemeClr val="tx2"/>
            </a:solidFill>
          </a:endParaRPr>
        </a:p>
      </xdr:txBody>
    </xdr:sp>
    <xdr:clientData/>
  </xdr:twoCellAnchor>
  <xdr:twoCellAnchor editAs="absolute">
    <xdr:from>
      <xdr:col>3</xdr:col>
      <xdr:colOff>485775</xdr:colOff>
      <xdr:row>1</xdr:row>
      <xdr:rowOff>466725</xdr:rowOff>
    </xdr:from>
    <xdr:to>
      <xdr:col>4</xdr:col>
      <xdr:colOff>485769</xdr:colOff>
      <xdr:row>1</xdr:row>
      <xdr:rowOff>825589</xdr:rowOff>
    </xdr:to>
    <xdr:grpSp>
      <xdr:nvGrpSpPr>
        <xdr:cNvPr id="102" name="Home Button" descr="click to go to Cover Page">
          <a:hlinkClick xmlns:r="http://schemas.openxmlformats.org/officeDocument/2006/relationships" r:id="rId3"/>
          <a:extLst>
            <a:ext uri="{FF2B5EF4-FFF2-40B4-BE49-F238E27FC236}">
              <a16:creationId xmlns:a16="http://schemas.microsoft.com/office/drawing/2014/main" id="{00000000-0008-0000-0600-000066000000}"/>
            </a:ext>
          </a:extLst>
        </xdr:cNvPr>
        <xdr:cNvGrpSpPr/>
      </xdr:nvGrpSpPr>
      <xdr:grpSpPr>
        <a:xfrm>
          <a:off x="2562225" y="847725"/>
          <a:ext cx="800094" cy="358864"/>
          <a:chOff x="1447807" y="1147997"/>
          <a:chExt cx="800094" cy="358864"/>
        </a:xfrm>
      </xdr:grpSpPr>
      <xdr:sp macro="" textlink="">
        <xdr:nvSpPr>
          <xdr:cNvPr id="103" name="home b">
            <a:extLst>
              <a:ext uri="{FF2B5EF4-FFF2-40B4-BE49-F238E27FC236}">
                <a16:creationId xmlns:a16="http://schemas.microsoft.com/office/drawing/2014/main" id="{00000000-0008-0000-0600-000067000000}"/>
              </a:ext>
            </a:extLst>
          </xdr:cNvPr>
          <xdr:cNvSpPr>
            <a:spLocks noChangeAspect="1"/>
          </xdr:cNvSpPr>
        </xdr:nvSpPr>
        <xdr:spPr>
          <a:xfrm>
            <a:off x="1447807" y="1147997"/>
            <a:ext cx="800094" cy="358864"/>
          </a:xfrm>
          <a:prstGeom prst="roundRect">
            <a:avLst>
              <a:gd name="adj" fmla="val 49545"/>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100" b="1"/>
          </a:p>
        </xdr:txBody>
      </xdr:sp>
      <xdr:pic>
        <xdr:nvPicPr>
          <xdr:cNvPr id="104" name="home a" descr="Home with solid fill">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685854" y="1155904"/>
            <a:ext cx="324000" cy="324000"/>
          </a:xfrm>
          <a:prstGeom prst="rect">
            <a:avLst/>
          </a:prstGeom>
        </xdr:spPr>
      </xdr:pic>
    </xdr:grpSp>
    <xdr:clientData/>
  </xdr:twoCellAnchor>
  <xdr:twoCellAnchor editAs="absolute">
    <xdr:from>
      <xdr:col>2</xdr:col>
      <xdr:colOff>438150</xdr:colOff>
      <xdr:row>1</xdr:row>
      <xdr:rowOff>466725</xdr:rowOff>
    </xdr:from>
    <xdr:to>
      <xdr:col>3</xdr:col>
      <xdr:colOff>304794</xdr:colOff>
      <xdr:row>1</xdr:row>
      <xdr:rowOff>825589</xdr:rowOff>
    </xdr:to>
    <xdr:sp macro="" textlink="">
      <xdr:nvSpPr>
        <xdr:cNvPr id="105" name="Glossary Button" descr="click to go to Glossary">
          <a:hlinkClick xmlns:r="http://schemas.openxmlformats.org/officeDocument/2006/relationships" r:id="rId6"/>
          <a:extLst>
            <a:ext uri="{FF2B5EF4-FFF2-40B4-BE49-F238E27FC236}">
              <a16:creationId xmlns:a16="http://schemas.microsoft.com/office/drawing/2014/main" id="{00000000-0008-0000-0600-000069000000}"/>
            </a:ext>
          </a:extLst>
        </xdr:cNvPr>
        <xdr:cNvSpPr>
          <a:spLocks noChangeAspect="1"/>
        </xdr:cNvSpPr>
      </xdr:nvSpPr>
      <xdr:spPr>
        <a:xfrm>
          <a:off x="1581150" y="847725"/>
          <a:ext cx="800094" cy="358864"/>
        </a:xfrm>
        <a:prstGeom prst="roundRect">
          <a:avLst>
            <a:gd name="adj" fmla="val 50000"/>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b="1"/>
            <a:t>GLOSSARY</a:t>
          </a:r>
        </a:p>
      </xdr:txBody>
    </xdr:sp>
    <xdr:clientData/>
  </xdr:twoCellAnchor>
  <xdr:twoCellAnchor editAs="oneCell">
    <xdr:from>
      <xdr:col>0</xdr:col>
      <xdr:colOff>0</xdr:colOff>
      <xdr:row>0</xdr:row>
      <xdr:rowOff>0</xdr:rowOff>
    </xdr:from>
    <xdr:to>
      <xdr:col>2</xdr:col>
      <xdr:colOff>457200</xdr:colOff>
      <xdr:row>3</xdr:row>
      <xdr:rowOff>986625</xdr:rowOff>
    </xdr:to>
    <xdr:pic>
      <xdr:nvPicPr>
        <xdr:cNvPr id="106" name="Picture 105">
          <a:extLst>
            <a:ext uri="{FF2B5EF4-FFF2-40B4-BE49-F238E27FC236}">
              <a16:creationId xmlns:a16="http://schemas.microsoft.com/office/drawing/2014/main" id="{00000000-0008-0000-0600-00006A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xdr:blipFill>
      <xdr:spPr>
        <a:xfrm flipH="1">
          <a:off x="0" y="0"/>
          <a:ext cx="1600200" cy="2844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224677</xdr:colOff>
      <xdr:row>8</xdr:row>
      <xdr:rowOff>449901</xdr:rowOff>
    </xdr:from>
    <xdr:to>
      <xdr:col>22</xdr:col>
      <xdr:colOff>889748</xdr:colOff>
      <xdr:row>8</xdr:row>
      <xdr:rowOff>771525</xdr:rowOff>
    </xdr:to>
    <xdr:sp macro="" textlink="">
      <xdr:nvSpPr>
        <xdr:cNvPr id="7" name="TextBox 23">
          <a:extLst>
            <a:ext uri="{FF2B5EF4-FFF2-40B4-BE49-F238E27FC236}">
              <a16:creationId xmlns:a16="http://schemas.microsoft.com/office/drawing/2014/main" id="{00000000-0008-0000-0700-000007000000}"/>
            </a:ext>
          </a:extLst>
        </xdr:cNvPr>
        <xdr:cNvSpPr txBox="1"/>
      </xdr:nvSpPr>
      <xdr:spPr>
        <a:xfrm>
          <a:off x="21970252" y="2878776"/>
          <a:ext cx="665071" cy="321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22</xdr:col>
      <xdr:colOff>0</xdr:colOff>
      <xdr:row>8</xdr:row>
      <xdr:rowOff>0</xdr:rowOff>
    </xdr:from>
    <xdr:to>
      <xdr:col>23</xdr:col>
      <xdr:colOff>0</xdr:colOff>
      <xdr:row>8</xdr:row>
      <xdr:rowOff>441617</xdr:rowOff>
    </xdr:to>
    <xdr:sp macro="" textlink="W9">
      <xdr:nvSpPr>
        <xdr:cNvPr id="8" name="TextBox 24">
          <a:extLst>
            <a:ext uri="{FF2B5EF4-FFF2-40B4-BE49-F238E27FC236}">
              <a16:creationId xmlns:a16="http://schemas.microsoft.com/office/drawing/2014/main" id="{00000000-0008-0000-0700-000008000000}"/>
            </a:ext>
          </a:extLst>
        </xdr:cNvPr>
        <xdr:cNvSpPr txBox="1"/>
      </xdr:nvSpPr>
      <xdr:spPr>
        <a:xfrm>
          <a:off x="21745575" y="2466975"/>
          <a:ext cx="1114425"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E0A422F3-0C6B-41BA-8184-795E49AB4EAF}" type="TxLink">
            <a:rPr lang="en-US" sz="1100" b="1" i="0" u="none" strike="noStrike">
              <a:solidFill>
                <a:schemeClr val="tx2"/>
              </a:solidFill>
              <a:latin typeface="Calibri"/>
              <a:ea typeface="Calibri"/>
              <a:cs typeface="Calibri"/>
            </a:rPr>
            <a:pPr algn="ctr">
              <a:lnSpc>
                <a:spcPts val="1150"/>
              </a:lnSpc>
            </a:pPr>
            <a:t>RCTI </a:t>
          </a:fld>
          <a:endParaRPr lang="en-AU" sz="1100" b="1" i="0">
            <a:solidFill>
              <a:schemeClr val="tx2"/>
            </a:solidFill>
          </a:endParaRPr>
        </a:p>
      </xdr:txBody>
    </xdr:sp>
    <xdr:clientData/>
  </xdr:twoCellAnchor>
  <xdr:twoCellAnchor editAs="oneCell">
    <xdr:from>
      <xdr:col>23</xdr:col>
      <xdr:colOff>224677</xdr:colOff>
      <xdr:row>8</xdr:row>
      <xdr:rowOff>516576</xdr:rowOff>
    </xdr:from>
    <xdr:to>
      <xdr:col>23</xdr:col>
      <xdr:colOff>889748</xdr:colOff>
      <xdr:row>8</xdr:row>
      <xdr:rowOff>771525</xdr:rowOff>
    </xdr:to>
    <xdr:sp macro="" textlink="">
      <xdr:nvSpPr>
        <xdr:cNvPr id="9" name="TextBox 23">
          <a:extLst>
            <a:ext uri="{FF2B5EF4-FFF2-40B4-BE49-F238E27FC236}">
              <a16:creationId xmlns:a16="http://schemas.microsoft.com/office/drawing/2014/main" id="{00000000-0008-0000-0700-000009000000}"/>
            </a:ext>
          </a:extLst>
        </xdr:cNvPr>
        <xdr:cNvSpPr txBox="1"/>
      </xdr:nvSpPr>
      <xdr:spPr>
        <a:xfrm>
          <a:off x="23084677" y="2945451"/>
          <a:ext cx="665071" cy="25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23</xdr:col>
      <xdr:colOff>9525</xdr:colOff>
      <xdr:row>7</xdr:row>
      <xdr:rowOff>66674</xdr:rowOff>
    </xdr:from>
    <xdr:to>
      <xdr:col>24</xdr:col>
      <xdr:colOff>9525</xdr:colOff>
      <xdr:row>8</xdr:row>
      <xdr:rowOff>511199</xdr:rowOff>
    </xdr:to>
    <xdr:sp macro="" textlink="X9">
      <xdr:nvSpPr>
        <xdr:cNvPr id="10" name="TextBox 24">
          <a:extLst>
            <a:ext uri="{FF2B5EF4-FFF2-40B4-BE49-F238E27FC236}">
              <a16:creationId xmlns:a16="http://schemas.microsoft.com/office/drawing/2014/main" id="{00000000-0008-0000-0700-00000A000000}"/>
            </a:ext>
          </a:extLst>
        </xdr:cNvPr>
        <xdr:cNvSpPr txBox="1"/>
      </xdr:nvSpPr>
      <xdr:spPr>
        <a:xfrm>
          <a:off x="22869525" y="2466974"/>
          <a:ext cx="1114425" cy="5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9AD65DCC-8913-4994-AED4-AAC987D71913}" type="TxLink">
            <a:rPr lang="en-US" sz="1100" b="1" i="0" u="none" strike="noStrike">
              <a:solidFill>
                <a:schemeClr val="tx2"/>
              </a:solidFill>
              <a:latin typeface="Calibri"/>
              <a:ea typeface="Calibri"/>
              <a:cs typeface="Calibri"/>
            </a:rPr>
            <a:pPr algn="ctr">
              <a:lnSpc>
                <a:spcPts val="1150"/>
              </a:lnSpc>
            </a:pPr>
            <a:t>Credit Card Payment</a:t>
          </a:fld>
          <a:endParaRPr lang="en-AU" sz="1100" b="1" i="0">
            <a:solidFill>
              <a:schemeClr val="tx2"/>
            </a:solidFill>
          </a:endParaRPr>
        </a:p>
      </xdr:txBody>
    </xdr:sp>
    <xdr:clientData/>
  </xdr:twoCellAnchor>
  <xdr:twoCellAnchor editAs="oneCell">
    <xdr:from>
      <xdr:col>21</xdr:col>
      <xdr:colOff>224677</xdr:colOff>
      <xdr:row>8</xdr:row>
      <xdr:rowOff>526102</xdr:rowOff>
    </xdr:from>
    <xdr:to>
      <xdr:col>21</xdr:col>
      <xdr:colOff>889748</xdr:colOff>
      <xdr:row>8</xdr:row>
      <xdr:rowOff>752476</xdr:rowOff>
    </xdr:to>
    <xdr:sp macro="" textlink="">
      <xdr:nvSpPr>
        <xdr:cNvPr id="16" name="TextBox 23">
          <a:extLst>
            <a:ext uri="{FF2B5EF4-FFF2-40B4-BE49-F238E27FC236}">
              <a16:creationId xmlns:a16="http://schemas.microsoft.com/office/drawing/2014/main" id="{00000000-0008-0000-0700-000010000000}"/>
            </a:ext>
          </a:extLst>
        </xdr:cNvPr>
        <xdr:cNvSpPr txBox="1"/>
      </xdr:nvSpPr>
      <xdr:spPr>
        <a:xfrm>
          <a:off x="20855827" y="2954977"/>
          <a:ext cx="665071" cy="226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21</xdr:col>
      <xdr:colOff>0</xdr:colOff>
      <xdr:row>8</xdr:row>
      <xdr:rowOff>76200</xdr:rowOff>
    </xdr:from>
    <xdr:to>
      <xdr:col>22</xdr:col>
      <xdr:colOff>0</xdr:colOff>
      <xdr:row>8</xdr:row>
      <xdr:rowOff>517817</xdr:rowOff>
    </xdr:to>
    <xdr:sp macro="" textlink="V9">
      <xdr:nvSpPr>
        <xdr:cNvPr id="17" name="TextBox 24">
          <a:extLst>
            <a:ext uri="{FF2B5EF4-FFF2-40B4-BE49-F238E27FC236}">
              <a16:creationId xmlns:a16="http://schemas.microsoft.com/office/drawing/2014/main" id="{00000000-0008-0000-0700-000011000000}"/>
            </a:ext>
          </a:extLst>
        </xdr:cNvPr>
        <xdr:cNvSpPr txBox="1"/>
      </xdr:nvSpPr>
      <xdr:spPr>
        <a:xfrm>
          <a:off x="20631150" y="2543175"/>
          <a:ext cx="1114425"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9805EDCE-2CA0-4694-ACA0-BA3E0BBE38E8}" type="TxLink">
            <a:rPr lang="en-US" sz="1100" b="1" i="0" u="none" strike="noStrike">
              <a:solidFill>
                <a:schemeClr val="tx2"/>
              </a:solidFill>
              <a:latin typeface="Calibri"/>
              <a:ea typeface="Calibri"/>
              <a:cs typeface="Calibri"/>
            </a:rPr>
            <a:pPr algn="ctr">
              <a:lnSpc>
                <a:spcPts val="1150"/>
              </a:lnSpc>
            </a:pPr>
            <a:t>Peppol eInvoice enabled</a:t>
          </a:fld>
          <a:endParaRPr lang="en-AU" sz="1100" b="1" i="0">
            <a:solidFill>
              <a:schemeClr val="tx2"/>
            </a:solidFill>
          </a:endParaRPr>
        </a:p>
      </xdr:txBody>
    </xdr:sp>
    <xdr:clientData/>
  </xdr:twoCellAnchor>
  <xdr:twoCellAnchor editAs="oneCell">
    <xdr:from>
      <xdr:col>27</xdr:col>
      <xdr:colOff>224677</xdr:colOff>
      <xdr:row>8</xdr:row>
      <xdr:rowOff>440376</xdr:rowOff>
    </xdr:from>
    <xdr:to>
      <xdr:col>27</xdr:col>
      <xdr:colOff>889748</xdr:colOff>
      <xdr:row>8</xdr:row>
      <xdr:rowOff>762000</xdr:rowOff>
    </xdr:to>
    <xdr:sp macro="" textlink="">
      <xdr:nvSpPr>
        <xdr:cNvPr id="18" name="TextBox 23">
          <a:extLst>
            <a:ext uri="{FF2B5EF4-FFF2-40B4-BE49-F238E27FC236}">
              <a16:creationId xmlns:a16="http://schemas.microsoft.com/office/drawing/2014/main" id="{00000000-0008-0000-0700-000012000000}"/>
            </a:ext>
          </a:extLst>
        </xdr:cNvPr>
        <xdr:cNvSpPr txBox="1"/>
      </xdr:nvSpPr>
      <xdr:spPr>
        <a:xfrm>
          <a:off x="27666202" y="2869251"/>
          <a:ext cx="665071" cy="321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36000" rtlCol="0" anchor="t"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en-AU" sz="1000" i="1" kern="1200">
              <a:solidFill>
                <a:schemeClr val="tx2"/>
              </a:solidFill>
              <a:effectLst/>
              <a:latin typeface="+mn-lt"/>
              <a:ea typeface="+mn-ea"/>
              <a:cs typeface="+mn-cs"/>
            </a:rPr>
            <a:t>(per ss13(4) of the Rules)</a:t>
          </a:r>
          <a:endParaRPr lang="en-AU" sz="1000">
            <a:solidFill>
              <a:schemeClr val="tx2"/>
            </a:solidFill>
            <a:effectLst/>
          </a:endParaRPr>
        </a:p>
      </xdr:txBody>
    </xdr:sp>
    <xdr:clientData/>
  </xdr:twoCellAnchor>
  <xdr:twoCellAnchor editAs="oneCell">
    <xdr:from>
      <xdr:col>27</xdr:col>
      <xdr:colOff>0</xdr:colOff>
      <xdr:row>8</xdr:row>
      <xdr:rowOff>0</xdr:rowOff>
    </xdr:from>
    <xdr:to>
      <xdr:col>28</xdr:col>
      <xdr:colOff>0</xdr:colOff>
      <xdr:row>8</xdr:row>
      <xdr:rowOff>441617</xdr:rowOff>
    </xdr:to>
    <xdr:sp macro="" textlink="AB9">
      <xdr:nvSpPr>
        <xdr:cNvPr id="19" name="TextBox 24">
          <a:extLst>
            <a:ext uri="{FF2B5EF4-FFF2-40B4-BE49-F238E27FC236}">
              <a16:creationId xmlns:a16="http://schemas.microsoft.com/office/drawing/2014/main" id="{00000000-0008-0000-0700-000013000000}"/>
            </a:ext>
          </a:extLst>
        </xdr:cNvPr>
        <xdr:cNvSpPr txBox="1"/>
      </xdr:nvSpPr>
      <xdr:spPr>
        <a:xfrm>
          <a:off x="27441525" y="2466975"/>
          <a:ext cx="1114425"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3C1789FC-FBCB-49BE-B512-F1C3A86DC239}" type="TxLink">
            <a:rPr lang="en-US" sz="1100" b="1" i="0" u="none" strike="noStrike">
              <a:solidFill>
                <a:schemeClr val="tx2"/>
              </a:solidFill>
              <a:latin typeface="Calibri"/>
              <a:ea typeface="Calibri"/>
              <a:cs typeface="Calibri"/>
            </a:rPr>
            <a:pPr algn="ctr">
              <a:lnSpc>
                <a:spcPts val="1150"/>
              </a:lnSpc>
            </a:pPr>
            <a:t>
Excluded trade credit payment</a:t>
          </a:fld>
          <a:endParaRPr lang="en-AU" sz="1100" b="1" i="0">
            <a:solidFill>
              <a:schemeClr val="tx2"/>
            </a:solidFill>
          </a:endParaRPr>
        </a:p>
      </xdr:txBody>
    </xdr:sp>
    <xdr:clientData/>
  </xdr:twoCellAnchor>
  <xdr:twoCellAnchor editAs="oneCell">
    <xdr:from>
      <xdr:col>24</xdr:col>
      <xdr:colOff>224677</xdr:colOff>
      <xdr:row>8</xdr:row>
      <xdr:rowOff>459427</xdr:rowOff>
    </xdr:from>
    <xdr:to>
      <xdr:col>24</xdr:col>
      <xdr:colOff>963645</xdr:colOff>
      <xdr:row>8</xdr:row>
      <xdr:rowOff>685800</xdr:rowOff>
    </xdr:to>
    <xdr:sp macro="" textlink="">
      <xdr:nvSpPr>
        <xdr:cNvPr id="20" name="TextBox 23">
          <a:extLst>
            <a:ext uri="{FF2B5EF4-FFF2-40B4-BE49-F238E27FC236}">
              <a16:creationId xmlns:a16="http://schemas.microsoft.com/office/drawing/2014/main" id="{00000000-0008-0000-0700-000014000000}"/>
            </a:ext>
          </a:extLst>
        </xdr:cNvPr>
        <xdr:cNvSpPr txBox="1"/>
      </xdr:nvSpPr>
      <xdr:spPr>
        <a:xfrm>
          <a:off x="24199102" y="2888302"/>
          <a:ext cx="738968" cy="226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if applicable</a:t>
          </a:r>
        </a:p>
      </xdr:txBody>
    </xdr:sp>
    <xdr:clientData/>
  </xdr:twoCellAnchor>
  <xdr:twoCellAnchor editAs="oneCell">
    <xdr:from>
      <xdr:col>24</xdr:col>
      <xdr:colOff>0</xdr:colOff>
      <xdr:row>8</xdr:row>
      <xdr:rowOff>0</xdr:rowOff>
    </xdr:from>
    <xdr:to>
      <xdr:col>25</xdr:col>
      <xdr:colOff>0</xdr:colOff>
      <xdr:row>8</xdr:row>
      <xdr:rowOff>442800</xdr:rowOff>
    </xdr:to>
    <xdr:sp macro="" textlink="Y9">
      <xdr:nvSpPr>
        <xdr:cNvPr id="21" name="TextBox 24">
          <a:extLst>
            <a:ext uri="{FF2B5EF4-FFF2-40B4-BE49-F238E27FC236}">
              <a16:creationId xmlns:a16="http://schemas.microsoft.com/office/drawing/2014/main" id="{00000000-0008-0000-0700-000015000000}"/>
            </a:ext>
          </a:extLst>
        </xdr:cNvPr>
        <xdr:cNvSpPr txBox="1"/>
      </xdr:nvSpPr>
      <xdr:spPr>
        <a:xfrm>
          <a:off x="23974425" y="2466975"/>
          <a:ext cx="1238250" cy="44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C48D6F53-37A0-4DDD-91B8-FF0D9370AEC4}" type="TxLink">
            <a:rPr lang="en-US" sz="1100" b="1" i="0" u="none" strike="noStrike">
              <a:solidFill>
                <a:schemeClr val="tx2"/>
              </a:solidFill>
              <a:latin typeface="Calibri"/>
              <a:ea typeface="Calibri"/>
              <a:cs typeface="Calibri"/>
            </a:rPr>
            <a:pPr algn="ctr">
              <a:lnSpc>
                <a:spcPts val="1150"/>
              </a:lnSpc>
            </a:pPr>
            <a:t>Credit Card No.</a:t>
          </a:fld>
          <a:endParaRPr lang="en-AU" sz="1100" b="1" i="0">
            <a:solidFill>
              <a:schemeClr val="tx2"/>
            </a:solidFill>
          </a:endParaRPr>
        </a:p>
      </xdr:txBody>
    </xdr:sp>
    <xdr:clientData/>
  </xdr:twoCellAnchor>
  <xdr:twoCellAnchor editAs="oneCell">
    <xdr:from>
      <xdr:col>25</xdr:col>
      <xdr:colOff>224677</xdr:colOff>
      <xdr:row>8</xdr:row>
      <xdr:rowOff>449901</xdr:rowOff>
    </xdr:from>
    <xdr:to>
      <xdr:col>25</xdr:col>
      <xdr:colOff>889748</xdr:colOff>
      <xdr:row>10</xdr:row>
      <xdr:rowOff>77932</xdr:rowOff>
    </xdr:to>
    <xdr:sp macro="" textlink="">
      <xdr:nvSpPr>
        <xdr:cNvPr id="22" name="TextBox 23">
          <a:extLst>
            <a:ext uri="{FF2B5EF4-FFF2-40B4-BE49-F238E27FC236}">
              <a16:creationId xmlns:a16="http://schemas.microsoft.com/office/drawing/2014/main" id="{00000000-0008-0000-0700-000016000000}"/>
            </a:ext>
          </a:extLst>
        </xdr:cNvPr>
        <xdr:cNvSpPr txBox="1"/>
      </xdr:nvSpPr>
      <xdr:spPr>
        <a:xfrm>
          <a:off x="25437352" y="2916876"/>
          <a:ext cx="665071" cy="30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25</xdr:col>
      <xdr:colOff>0</xdr:colOff>
      <xdr:row>8</xdr:row>
      <xdr:rowOff>0</xdr:rowOff>
    </xdr:from>
    <xdr:to>
      <xdr:col>26</xdr:col>
      <xdr:colOff>0</xdr:colOff>
      <xdr:row>8</xdr:row>
      <xdr:rowOff>441617</xdr:rowOff>
    </xdr:to>
    <xdr:sp macro="" textlink="Z9">
      <xdr:nvSpPr>
        <xdr:cNvPr id="23" name="TextBox 24">
          <a:extLst>
            <a:ext uri="{FF2B5EF4-FFF2-40B4-BE49-F238E27FC236}">
              <a16:creationId xmlns:a16="http://schemas.microsoft.com/office/drawing/2014/main" id="{00000000-0008-0000-0700-000017000000}"/>
            </a:ext>
          </a:extLst>
        </xdr:cNvPr>
        <xdr:cNvSpPr txBox="1"/>
      </xdr:nvSpPr>
      <xdr:spPr>
        <a:xfrm>
          <a:off x="25212675" y="2466975"/>
          <a:ext cx="1114425"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2307F1C2-502C-4409-B750-402C5688B41A}" type="TxLink">
            <a:rPr lang="en-US" sz="1100" b="1" i="0" u="none" strike="noStrike">
              <a:solidFill>
                <a:schemeClr val="tx2"/>
              </a:solidFill>
              <a:latin typeface="Calibri"/>
              <a:ea typeface="Calibri"/>
              <a:cs typeface="Calibri"/>
            </a:rPr>
            <a:pPr algn="ctr">
              <a:lnSpc>
                <a:spcPts val="1150"/>
              </a:lnSpc>
            </a:pPr>
            <a:t>Partial Payment</a:t>
          </a:fld>
          <a:endParaRPr lang="en-AU" sz="1100" b="1" i="0">
            <a:solidFill>
              <a:schemeClr val="tx2"/>
            </a:solidFill>
          </a:endParaRPr>
        </a:p>
      </xdr:txBody>
    </xdr:sp>
    <xdr:clientData/>
  </xdr:twoCellAnchor>
  <xdr:twoCellAnchor editAs="oneCell">
    <xdr:from>
      <xdr:col>26</xdr:col>
      <xdr:colOff>200689</xdr:colOff>
      <xdr:row>8</xdr:row>
      <xdr:rowOff>383226</xdr:rowOff>
    </xdr:from>
    <xdr:to>
      <xdr:col>26</xdr:col>
      <xdr:colOff>913735</xdr:colOff>
      <xdr:row>8</xdr:row>
      <xdr:rowOff>762000</xdr:rowOff>
    </xdr:to>
    <xdr:sp macro="" textlink="">
      <xdr:nvSpPr>
        <xdr:cNvPr id="24" name="TextBox 23">
          <a:extLst>
            <a:ext uri="{FF2B5EF4-FFF2-40B4-BE49-F238E27FC236}">
              <a16:creationId xmlns:a16="http://schemas.microsoft.com/office/drawing/2014/main" id="{00000000-0008-0000-0700-000018000000}"/>
            </a:ext>
          </a:extLst>
        </xdr:cNvPr>
        <xdr:cNvSpPr txBox="1"/>
      </xdr:nvSpPr>
      <xdr:spPr>
        <a:xfrm>
          <a:off x="26527789" y="2812101"/>
          <a:ext cx="713046" cy="378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in calendar days</a:t>
          </a:r>
        </a:p>
      </xdr:txBody>
    </xdr:sp>
    <xdr:clientData/>
  </xdr:twoCellAnchor>
  <xdr:twoCellAnchor editAs="oneCell">
    <xdr:from>
      <xdr:col>26</xdr:col>
      <xdr:colOff>0</xdr:colOff>
      <xdr:row>8</xdr:row>
      <xdr:rowOff>0</xdr:rowOff>
    </xdr:from>
    <xdr:to>
      <xdr:col>27</xdr:col>
      <xdr:colOff>0</xdr:colOff>
      <xdr:row>8</xdr:row>
      <xdr:rowOff>374942</xdr:rowOff>
    </xdr:to>
    <xdr:sp macro="" textlink="AA9">
      <xdr:nvSpPr>
        <xdr:cNvPr id="25" name="TextBox 24">
          <a:extLst>
            <a:ext uri="{FF2B5EF4-FFF2-40B4-BE49-F238E27FC236}">
              <a16:creationId xmlns:a16="http://schemas.microsoft.com/office/drawing/2014/main" id="{00000000-0008-0000-0700-000019000000}"/>
            </a:ext>
          </a:extLst>
        </xdr:cNvPr>
        <xdr:cNvSpPr txBox="1"/>
      </xdr:nvSpPr>
      <xdr:spPr>
        <a:xfrm>
          <a:off x="26327100" y="2466975"/>
          <a:ext cx="1114425" cy="374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C5E9AC79-870D-4926-B35C-576BFEE2854E}" type="TxLink">
            <a:rPr lang="en-US" sz="1100" b="1" i="0" u="none" strike="noStrike">
              <a:solidFill>
                <a:schemeClr val="tx2"/>
              </a:solidFill>
              <a:latin typeface="Calibri"/>
              <a:ea typeface="Calibri"/>
              <a:cs typeface="Calibri"/>
            </a:rPr>
            <a:pPr algn="ctr">
              <a:lnSpc>
                <a:spcPts val="1150"/>
              </a:lnSpc>
            </a:pPr>
            <a:t>Payment Term</a:t>
          </a:fld>
          <a:endParaRPr lang="en-AU" sz="1100" b="1" i="0">
            <a:solidFill>
              <a:schemeClr val="tx2"/>
            </a:solidFill>
          </a:endParaRPr>
        </a:p>
      </xdr:txBody>
    </xdr:sp>
    <xdr:clientData/>
  </xdr:twoCellAnchor>
  <xdr:twoCellAnchor editAs="oneCell">
    <xdr:from>
      <xdr:col>20</xdr:col>
      <xdr:colOff>144118</xdr:colOff>
      <xdr:row>8</xdr:row>
      <xdr:rowOff>440376</xdr:rowOff>
    </xdr:from>
    <xdr:to>
      <xdr:col>20</xdr:col>
      <xdr:colOff>1170332</xdr:colOff>
      <xdr:row>8</xdr:row>
      <xdr:rowOff>771525</xdr:rowOff>
    </xdr:to>
    <xdr:sp macro="" textlink="">
      <xdr:nvSpPr>
        <xdr:cNvPr id="26" name="TextBox 23">
          <a:extLst>
            <a:ext uri="{FF2B5EF4-FFF2-40B4-BE49-F238E27FC236}">
              <a16:creationId xmlns:a16="http://schemas.microsoft.com/office/drawing/2014/main" id="{00000000-0008-0000-0700-00001A000000}"/>
            </a:ext>
          </a:extLst>
        </xdr:cNvPr>
        <xdr:cNvSpPr txBox="1"/>
      </xdr:nvSpPr>
      <xdr:spPr>
        <a:xfrm>
          <a:off x="19460818" y="2869251"/>
          <a:ext cx="1026214" cy="33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36000" rtlCol="0" anchor="t"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n-AU" sz="1000" i="1" kern="1200">
              <a:solidFill>
                <a:schemeClr val="tx2"/>
              </a:solidFill>
              <a:effectLst/>
              <a:latin typeface="+mn-lt"/>
              <a:ea typeface="+mn-ea"/>
              <a:cs typeface="+mn-cs"/>
            </a:rPr>
            <a:t>Yes/No </a:t>
          </a:r>
          <a:endParaRPr lang="en-AU" sz="1000">
            <a:solidFill>
              <a:schemeClr val="tx2"/>
            </a:solidFill>
            <a:effectLst/>
          </a:endParaRPr>
        </a:p>
        <a:p>
          <a:pPr algn="ctr"/>
          <a:r>
            <a:rPr lang="en-AU" sz="1000" i="1" kern="1200">
              <a:solidFill>
                <a:schemeClr val="tx2"/>
              </a:solidFill>
              <a:effectLst/>
              <a:latin typeface="+mn-lt"/>
              <a:ea typeface="+mn-ea"/>
              <a:cs typeface="+mn-cs"/>
            </a:rPr>
            <a:t>(per s9 of the</a:t>
          </a:r>
          <a:r>
            <a:rPr lang="en-AU" sz="1000" i="1" kern="1200" baseline="0">
              <a:solidFill>
                <a:schemeClr val="tx2"/>
              </a:solidFill>
              <a:effectLst/>
              <a:latin typeface="+mn-lt"/>
              <a:ea typeface="+mn-ea"/>
              <a:cs typeface="+mn-cs"/>
            </a:rPr>
            <a:t> </a:t>
          </a:r>
          <a:r>
            <a:rPr lang="en-AU" sz="1000" i="1" kern="1200">
              <a:solidFill>
                <a:schemeClr val="tx2"/>
              </a:solidFill>
              <a:effectLst/>
              <a:latin typeface="+mn-lt"/>
              <a:ea typeface="+mn-ea"/>
              <a:cs typeface="+mn-cs"/>
            </a:rPr>
            <a:t>Rules)</a:t>
          </a:r>
          <a:endParaRPr lang="en-AU" sz="1000">
            <a:solidFill>
              <a:schemeClr val="tx2"/>
            </a:solidFill>
            <a:effectLst/>
          </a:endParaRPr>
        </a:p>
      </xdr:txBody>
    </xdr:sp>
    <xdr:clientData/>
  </xdr:twoCellAnchor>
  <xdr:twoCellAnchor editAs="oneCell">
    <xdr:from>
      <xdr:col>20</xdr:col>
      <xdr:colOff>0</xdr:colOff>
      <xdr:row>8</xdr:row>
      <xdr:rowOff>0</xdr:rowOff>
    </xdr:from>
    <xdr:to>
      <xdr:col>21</xdr:col>
      <xdr:colOff>0</xdr:colOff>
      <xdr:row>8</xdr:row>
      <xdr:rowOff>441617</xdr:rowOff>
    </xdr:to>
    <xdr:sp macro="" textlink="U9">
      <xdr:nvSpPr>
        <xdr:cNvPr id="27" name="TextBox 24">
          <a:extLst>
            <a:ext uri="{FF2B5EF4-FFF2-40B4-BE49-F238E27FC236}">
              <a16:creationId xmlns:a16="http://schemas.microsoft.com/office/drawing/2014/main" id="{00000000-0008-0000-0700-00001B000000}"/>
            </a:ext>
          </a:extLst>
        </xdr:cNvPr>
        <xdr:cNvSpPr txBox="1"/>
      </xdr:nvSpPr>
      <xdr:spPr>
        <a:xfrm>
          <a:off x="19316700" y="2466975"/>
          <a:ext cx="1314450"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EFCFF74C-E771-4874-BE82-4648FBBD01F6}" type="TxLink">
            <a:rPr lang="en-US" sz="1100" b="1" i="0" u="none" strike="noStrike">
              <a:solidFill>
                <a:schemeClr val="tx2"/>
              </a:solidFill>
              <a:latin typeface="Calibri"/>
              <a:ea typeface="Calibri"/>
              <a:cs typeface="Calibri"/>
            </a:rPr>
            <a:pPr algn="ctr">
              <a:lnSpc>
                <a:spcPts val="1150"/>
              </a:lnSpc>
            </a:pPr>
            <a:t>Trade Credit Payment </a:t>
          </a:fld>
          <a:endParaRPr lang="en-AU" sz="1100" b="1" i="0">
            <a:solidFill>
              <a:schemeClr val="tx2"/>
            </a:solidFill>
          </a:endParaRPr>
        </a:p>
      </xdr:txBody>
    </xdr:sp>
    <xdr:clientData/>
  </xdr:twoCellAnchor>
  <xdr:twoCellAnchor editAs="oneCell">
    <xdr:from>
      <xdr:col>19</xdr:col>
      <xdr:colOff>165345</xdr:colOff>
      <xdr:row>8</xdr:row>
      <xdr:rowOff>356158</xdr:rowOff>
    </xdr:from>
    <xdr:to>
      <xdr:col>19</xdr:col>
      <xdr:colOff>844305</xdr:colOff>
      <xdr:row>8</xdr:row>
      <xdr:rowOff>657451</xdr:rowOff>
    </xdr:to>
    <xdr:sp macro="" textlink="">
      <xdr:nvSpPr>
        <xdr:cNvPr id="28" name="TextBox 23">
          <a:extLst>
            <a:ext uri="{FF2B5EF4-FFF2-40B4-BE49-F238E27FC236}">
              <a16:creationId xmlns:a16="http://schemas.microsoft.com/office/drawing/2014/main" id="{00000000-0008-0000-0700-00001C000000}"/>
            </a:ext>
          </a:extLst>
        </xdr:cNvPr>
        <xdr:cNvSpPr txBox="1"/>
      </xdr:nvSpPr>
      <xdr:spPr>
        <a:xfrm>
          <a:off x="18472395" y="2823133"/>
          <a:ext cx="678960" cy="301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36000" rtlCol="0" anchor="t"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n-AU" sz="1000" i="1" kern="1200">
              <a:solidFill>
                <a:schemeClr val="tx2"/>
              </a:solidFill>
              <a:effectLst/>
              <a:latin typeface="+mn-lt"/>
              <a:ea typeface="+mn-ea"/>
              <a:cs typeface="+mn-cs"/>
            </a:rPr>
            <a:t>if specified on the invoice</a:t>
          </a:r>
          <a:endParaRPr lang="en-AU" sz="1000">
            <a:solidFill>
              <a:schemeClr val="tx2"/>
            </a:solidFill>
            <a:effectLst/>
          </a:endParaRPr>
        </a:p>
      </xdr:txBody>
    </xdr:sp>
    <xdr:clientData/>
  </xdr:twoCellAnchor>
  <xdr:twoCellAnchor editAs="oneCell">
    <xdr:from>
      <xdr:col>19</xdr:col>
      <xdr:colOff>0</xdr:colOff>
      <xdr:row>8</xdr:row>
      <xdr:rowOff>0</xdr:rowOff>
    </xdr:from>
    <xdr:to>
      <xdr:col>20</xdr:col>
      <xdr:colOff>0</xdr:colOff>
      <xdr:row>8</xdr:row>
      <xdr:rowOff>400050</xdr:rowOff>
    </xdr:to>
    <xdr:sp macro="" textlink="T9">
      <xdr:nvSpPr>
        <xdr:cNvPr id="29" name="TextBox 24">
          <a:extLst>
            <a:ext uri="{FF2B5EF4-FFF2-40B4-BE49-F238E27FC236}">
              <a16:creationId xmlns:a16="http://schemas.microsoft.com/office/drawing/2014/main" id="{00000000-0008-0000-0700-00001D000000}"/>
            </a:ext>
          </a:extLst>
        </xdr:cNvPr>
        <xdr:cNvSpPr txBox="1"/>
      </xdr:nvSpPr>
      <xdr:spPr>
        <a:xfrm>
          <a:off x="18307050" y="2428875"/>
          <a:ext cx="10096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3F2F9694-F309-4DB3-B9DB-041B7CA97EF8}" type="TxLink">
            <a:rPr lang="en-US" sz="1100" b="1" i="0" u="none" strike="noStrike">
              <a:solidFill>
                <a:schemeClr val="tx2"/>
              </a:solidFill>
              <a:latin typeface="Calibri"/>
              <a:ea typeface="Calibri"/>
              <a:cs typeface="Calibri"/>
            </a:rPr>
            <a:pPr algn="ctr">
              <a:lnSpc>
                <a:spcPts val="1150"/>
              </a:lnSpc>
            </a:pPr>
            <a:t>Invoice due date</a:t>
          </a:fld>
          <a:endParaRPr lang="en-AU" sz="1100" b="1" i="0">
            <a:solidFill>
              <a:schemeClr val="tx2"/>
            </a:solidFill>
          </a:endParaRPr>
        </a:p>
      </xdr:txBody>
    </xdr:sp>
    <xdr:clientData/>
  </xdr:twoCellAnchor>
  <xdr:twoCellAnchor editAs="oneCell">
    <xdr:from>
      <xdr:col>17</xdr:col>
      <xdr:colOff>166110</xdr:colOff>
      <xdr:row>8</xdr:row>
      <xdr:rowOff>516577</xdr:rowOff>
    </xdr:from>
    <xdr:to>
      <xdr:col>17</xdr:col>
      <xdr:colOff>719714</xdr:colOff>
      <xdr:row>8</xdr:row>
      <xdr:rowOff>723900</xdr:rowOff>
    </xdr:to>
    <xdr:sp macro="" textlink="">
      <xdr:nvSpPr>
        <xdr:cNvPr id="30" name="TextBox 23">
          <a:extLst>
            <a:ext uri="{FF2B5EF4-FFF2-40B4-BE49-F238E27FC236}">
              <a16:creationId xmlns:a16="http://schemas.microsoft.com/office/drawing/2014/main" id="{00000000-0008-0000-0700-00001E000000}"/>
            </a:ext>
          </a:extLst>
        </xdr:cNvPr>
        <xdr:cNvSpPr txBox="1"/>
      </xdr:nvSpPr>
      <xdr:spPr>
        <a:xfrm>
          <a:off x="16377660" y="2945452"/>
          <a:ext cx="553604" cy="207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if recorded</a:t>
          </a:r>
        </a:p>
      </xdr:txBody>
    </xdr:sp>
    <xdr:clientData/>
  </xdr:twoCellAnchor>
  <xdr:twoCellAnchor editAs="oneCell">
    <xdr:from>
      <xdr:col>17</xdr:col>
      <xdr:colOff>0</xdr:colOff>
      <xdr:row>8</xdr:row>
      <xdr:rowOff>0</xdr:rowOff>
    </xdr:from>
    <xdr:to>
      <xdr:col>18</xdr:col>
      <xdr:colOff>0</xdr:colOff>
      <xdr:row>8</xdr:row>
      <xdr:rowOff>511200</xdr:rowOff>
    </xdr:to>
    <xdr:sp macro="" textlink="R9">
      <xdr:nvSpPr>
        <xdr:cNvPr id="31" name="TextBox 24">
          <a:extLst>
            <a:ext uri="{FF2B5EF4-FFF2-40B4-BE49-F238E27FC236}">
              <a16:creationId xmlns:a16="http://schemas.microsoft.com/office/drawing/2014/main" id="{00000000-0008-0000-0700-00001F000000}"/>
            </a:ext>
          </a:extLst>
        </xdr:cNvPr>
        <xdr:cNvSpPr txBox="1"/>
      </xdr:nvSpPr>
      <xdr:spPr>
        <a:xfrm>
          <a:off x="16211550" y="2466975"/>
          <a:ext cx="885825" cy="5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41256C00-4290-4D22-8D16-9E520CA75DF3}" type="TxLink">
            <a:rPr lang="en-US" sz="1100" b="1" i="0" u="none" strike="noStrike">
              <a:solidFill>
                <a:schemeClr val="tx2"/>
              </a:solidFill>
              <a:latin typeface="Calibri"/>
              <a:ea typeface="Calibri"/>
              <a:cs typeface="Calibri"/>
            </a:rPr>
            <a:pPr algn="ctr">
              <a:lnSpc>
                <a:spcPts val="1150"/>
              </a:lnSpc>
            </a:pPr>
            <a:t>Invoice receipt date</a:t>
          </a:fld>
          <a:endParaRPr lang="en-AU" sz="1100" b="1" i="0">
            <a:solidFill>
              <a:schemeClr val="tx2"/>
            </a:solidFill>
          </a:endParaRPr>
        </a:p>
      </xdr:txBody>
    </xdr:sp>
    <xdr:clientData/>
  </xdr:twoCellAnchor>
  <xdr:twoCellAnchor editAs="oneCell">
    <xdr:from>
      <xdr:col>9</xdr:col>
      <xdr:colOff>200689</xdr:colOff>
      <xdr:row>8</xdr:row>
      <xdr:rowOff>383226</xdr:rowOff>
    </xdr:from>
    <xdr:to>
      <xdr:col>9</xdr:col>
      <xdr:colOff>767469</xdr:colOff>
      <xdr:row>8</xdr:row>
      <xdr:rowOff>733425</xdr:rowOff>
    </xdr:to>
    <xdr:sp macro="" textlink="">
      <xdr:nvSpPr>
        <xdr:cNvPr id="32" name="TextBox 23">
          <a:extLst>
            <a:ext uri="{FF2B5EF4-FFF2-40B4-BE49-F238E27FC236}">
              <a16:creationId xmlns:a16="http://schemas.microsoft.com/office/drawing/2014/main" id="{00000000-0008-0000-0700-000020000000}"/>
            </a:ext>
          </a:extLst>
        </xdr:cNvPr>
        <xdr:cNvSpPr txBox="1"/>
      </xdr:nvSpPr>
      <xdr:spPr>
        <a:xfrm>
          <a:off x="9001789" y="2812101"/>
          <a:ext cx="566780" cy="350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of goods/ services</a:t>
          </a:r>
        </a:p>
      </xdr:txBody>
    </xdr:sp>
    <xdr:clientData/>
  </xdr:twoCellAnchor>
  <xdr:twoCellAnchor editAs="oneCell">
    <xdr:from>
      <xdr:col>9</xdr:col>
      <xdr:colOff>0</xdr:colOff>
      <xdr:row>8</xdr:row>
      <xdr:rowOff>0</xdr:rowOff>
    </xdr:from>
    <xdr:to>
      <xdr:col>10</xdr:col>
      <xdr:colOff>0</xdr:colOff>
      <xdr:row>8</xdr:row>
      <xdr:rowOff>374942</xdr:rowOff>
    </xdr:to>
    <xdr:sp macro="" textlink="J9">
      <xdr:nvSpPr>
        <xdr:cNvPr id="33" name="TextBox 24">
          <a:extLst>
            <a:ext uri="{FF2B5EF4-FFF2-40B4-BE49-F238E27FC236}">
              <a16:creationId xmlns:a16="http://schemas.microsoft.com/office/drawing/2014/main" id="{00000000-0008-0000-0700-000021000000}"/>
            </a:ext>
          </a:extLst>
        </xdr:cNvPr>
        <xdr:cNvSpPr txBox="1"/>
      </xdr:nvSpPr>
      <xdr:spPr>
        <a:xfrm>
          <a:off x="8801100" y="2466975"/>
          <a:ext cx="885825" cy="374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82458A3C-0874-49C5-986D-0006EEDAC43C}" type="TxLink">
            <a:rPr lang="en-US" sz="1100" b="1" i="0" u="none" strike="noStrike">
              <a:solidFill>
                <a:schemeClr val="tx2"/>
              </a:solidFill>
              <a:latin typeface="Calibri"/>
              <a:ea typeface="Calibri"/>
              <a:cs typeface="Calibri"/>
            </a:rPr>
            <a:pPr algn="ctr">
              <a:lnSpc>
                <a:spcPts val="1150"/>
              </a:lnSpc>
            </a:pPr>
            <a:t>Supply date </a:t>
          </a:fld>
          <a:endParaRPr lang="en-AU" sz="1100" b="1" i="0">
            <a:solidFill>
              <a:schemeClr val="tx2"/>
            </a:solidFill>
          </a:endParaRPr>
        </a:p>
      </xdr:txBody>
    </xdr:sp>
    <xdr:clientData/>
  </xdr:twoCellAnchor>
  <xdr:twoCellAnchor>
    <xdr:from>
      <xdr:col>5</xdr:col>
      <xdr:colOff>0</xdr:colOff>
      <xdr:row>0</xdr:row>
      <xdr:rowOff>152400</xdr:rowOff>
    </xdr:from>
    <xdr:to>
      <xdr:col>11</xdr:col>
      <xdr:colOff>692828</xdr:colOff>
      <xdr:row>4</xdr:row>
      <xdr:rowOff>135075</xdr:rowOff>
    </xdr:to>
    <xdr:grpSp>
      <xdr:nvGrpSpPr>
        <xdr:cNvPr id="38" name="Overview" descr="The table below represents a completed and final TCP Dataset.&#10;This excludes all payments that met the exclusion criteria (i.e. those classified as ‘Excluded trade credit payment’ and highlighted pink in the previous tab)&#10;&#10;This dataset is used to perform one of the calculations required for completing a payment times report, the Small business trade credit payments as a percentage of total trade credit payments field.&#10;&#10;The information that will be used for that calculation is in  the column titled Payment Amount&#10;For added clarity, the heading of this column is shaded in aqua.&#10;">
          <a:extLst>
            <a:ext uri="{FF2B5EF4-FFF2-40B4-BE49-F238E27FC236}">
              <a16:creationId xmlns:a16="http://schemas.microsoft.com/office/drawing/2014/main" id="{00000000-0008-0000-0700-000026000000}"/>
            </a:ext>
          </a:extLst>
        </xdr:cNvPr>
        <xdr:cNvGrpSpPr/>
      </xdr:nvGrpSpPr>
      <xdr:grpSpPr>
        <a:xfrm>
          <a:off x="3838575" y="152400"/>
          <a:ext cx="7427003" cy="1440000"/>
          <a:chOff x="2361521" y="2451318"/>
          <a:chExt cx="7427003" cy="1800006"/>
        </a:xfrm>
      </xdr:grpSpPr>
      <xdr:sp macro="" textlink="">
        <xdr:nvSpPr>
          <xdr:cNvPr id="39" name="O4details">
            <a:extLst>
              <a:ext uri="{FF2B5EF4-FFF2-40B4-BE49-F238E27FC236}">
                <a16:creationId xmlns:a16="http://schemas.microsoft.com/office/drawing/2014/main" id="{00000000-0008-0000-0700-000027000000}"/>
              </a:ext>
            </a:extLst>
          </xdr:cNvPr>
          <xdr:cNvSpPr>
            <a:spLocks/>
          </xdr:cNvSpPr>
        </xdr:nvSpPr>
        <xdr:spPr>
          <a:xfrm rot="16200000">
            <a:off x="7495198" y="1957990"/>
            <a:ext cx="1799997" cy="2786654"/>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900000" rIns="36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a:spcBef>
                <a:spcPts val="200"/>
              </a:spcBef>
              <a:spcAft>
                <a:spcPts val="200"/>
              </a:spcAft>
            </a:pPr>
            <a:r>
              <a:rPr lang="en-AU" sz="1000" kern="100">
                <a:solidFill>
                  <a:schemeClr val="tx2"/>
                </a:solidFill>
                <a:effectLst/>
                <a:latin typeface="Calibri" panose="020F0502020204030204" pitchFamily="34" charset="0"/>
                <a:ea typeface="Aptos" panose="020B0004020202020204" pitchFamily="34" charset="0"/>
                <a:cs typeface="Arial" panose="020B0604020202020204" pitchFamily="34" charset="0"/>
              </a:rPr>
              <a:t>The information that will be used for that calculation is in  the column titled </a:t>
            </a:r>
            <a:r>
              <a:rPr lang="en-AU" sz="1000" b="1" i="1" kern="100">
                <a:solidFill>
                  <a:schemeClr val="tx2"/>
                </a:solidFill>
                <a:effectLst/>
                <a:latin typeface="Calibri" panose="020F0502020204030204" pitchFamily="34" charset="0"/>
                <a:ea typeface="Aptos" panose="020B0004020202020204" pitchFamily="34" charset="0"/>
                <a:cs typeface="Arial" panose="020B0604020202020204" pitchFamily="34" charset="0"/>
              </a:rPr>
              <a:t>Payment Amount</a:t>
            </a:r>
            <a:endParaRPr lang="en-AU" sz="1000" kern="100">
              <a:solidFill>
                <a:schemeClr val="tx2"/>
              </a:solidFill>
              <a:effectLst/>
              <a:latin typeface="Aptos" panose="020B0004020202020204" pitchFamily="34" charset="0"/>
              <a:ea typeface="Aptos" panose="020B0004020202020204" pitchFamily="34" charset="0"/>
              <a:cs typeface="Arial" panose="020B0604020202020204" pitchFamily="34" charset="0"/>
            </a:endParaRPr>
          </a:p>
          <a:p>
            <a:pPr marL="36000">
              <a:spcBef>
                <a:spcPts val="200"/>
              </a:spcBef>
              <a:spcAft>
                <a:spcPts val="200"/>
              </a:spcAft>
            </a:pPr>
            <a:r>
              <a:rPr lang="en-AU" sz="1000">
                <a:solidFill>
                  <a:schemeClr val="tx2"/>
                </a:solidFill>
              </a:rPr>
              <a:t>For added clarity, the heading of this column is shaded in </a:t>
            </a:r>
            <a:r>
              <a:rPr lang="en-AU" sz="1000">
                <a:solidFill>
                  <a:schemeClr val="tx2"/>
                </a:solidFill>
                <a:highlight>
                  <a:srgbClr val="E9FFFE"/>
                </a:highlight>
              </a:rPr>
              <a:t>aqua</a:t>
            </a:r>
            <a:r>
              <a:rPr lang="en-AU" sz="1000">
                <a:solidFill>
                  <a:schemeClr val="tx2"/>
                </a:solidFill>
              </a:rPr>
              <a:t>.</a:t>
            </a:r>
          </a:p>
        </xdr:txBody>
      </xdr:sp>
      <xdr:sp macro="" textlink="">
        <xdr:nvSpPr>
          <xdr:cNvPr id="40" name="O4details">
            <a:extLst>
              <a:ext uri="{FF2B5EF4-FFF2-40B4-BE49-F238E27FC236}">
                <a16:creationId xmlns:a16="http://schemas.microsoft.com/office/drawing/2014/main" id="{00000000-0008-0000-0700-000028000000}"/>
              </a:ext>
            </a:extLst>
          </xdr:cNvPr>
          <xdr:cNvSpPr>
            <a:spLocks/>
          </xdr:cNvSpPr>
        </xdr:nvSpPr>
        <xdr:spPr>
          <a:xfrm rot="16200000">
            <a:off x="5412221" y="1806918"/>
            <a:ext cx="1799997" cy="30888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900000" rIns="36000" b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lvl="0">
              <a:lnSpc>
                <a:spcPct val="107000"/>
              </a:lnSpc>
              <a:spcBef>
                <a:spcPts val="600"/>
              </a:spcBef>
              <a:spcAft>
                <a:spcPts val="600"/>
              </a:spcAft>
            </a:pPr>
            <a:r>
              <a:rPr lang="en-AU" sz="1000" kern="100">
                <a:solidFill>
                  <a:schemeClr val="tx2"/>
                </a:solidFill>
                <a:effectLst/>
                <a:latin typeface="Calibri" panose="020F0502020204030204" pitchFamily="34" charset="0"/>
                <a:ea typeface="Aptos" panose="020B0004020202020204" pitchFamily="34" charset="0"/>
                <a:cs typeface="Arial" panose="020B0604020202020204" pitchFamily="34" charset="0"/>
              </a:rPr>
              <a:t>This dataset is used to perform one of the calculations required for completing a payment times report, the </a:t>
            </a:r>
            <a:r>
              <a:rPr lang="en-AU" sz="1000" b="1" i="1" kern="100">
                <a:solidFill>
                  <a:schemeClr val="tx2"/>
                </a:solidFill>
                <a:effectLst/>
                <a:latin typeface="Calibri" panose="020F0502020204030204" pitchFamily="34" charset="0"/>
                <a:ea typeface="Aptos" panose="020B0004020202020204" pitchFamily="34" charset="0"/>
                <a:cs typeface="Arial" panose="020B0604020202020204" pitchFamily="34" charset="0"/>
              </a:rPr>
              <a:t>Small business trade credit payments as a percentage of total trade credit payments</a:t>
            </a:r>
            <a:r>
              <a:rPr lang="en-AU" sz="1000" b="1" kern="100">
                <a:solidFill>
                  <a:schemeClr val="tx2"/>
                </a:solidFill>
                <a:latin typeface="Calibri" panose="020F0502020204030204" pitchFamily="34" charset="0"/>
                <a:ea typeface="Aptos" panose="020B0004020202020204" pitchFamily="34" charset="0"/>
                <a:cs typeface="Arial" panose="020B0604020202020204" pitchFamily="34" charset="0"/>
              </a:rPr>
              <a:t> </a:t>
            </a:r>
            <a:r>
              <a:rPr lang="en-AU" sz="1000" kern="100">
                <a:solidFill>
                  <a:schemeClr val="tx2"/>
                </a:solidFill>
                <a:latin typeface="Calibri" panose="020F0502020204030204" pitchFamily="34" charset="0"/>
                <a:ea typeface="Aptos" panose="020B0004020202020204" pitchFamily="34" charset="0"/>
                <a:cs typeface="Arial" panose="020B0604020202020204" pitchFamily="34" charset="0"/>
              </a:rPr>
              <a:t>field.</a:t>
            </a:r>
            <a:endParaRPr lang="en-AU" sz="1000" kern="100">
              <a:solidFill>
                <a:schemeClr val="tx2"/>
              </a:solidFill>
              <a:effectLst/>
              <a:latin typeface="Aptos" panose="020B0004020202020204" pitchFamily="34" charset="0"/>
              <a:ea typeface="Aptos" panose="020B0004020202020204" pitchFamily="34" charset="0"/>
              <a:cs typeface="Arial" panose="020B0604020202020204" pitchFamily="34" charset="0"/>
            </a:endParaRPr>
          </a:p>
        </xdr:txBody>
      </xdr:sp>
      <xdr:sp macro="" textlink="">
        <xdr:nvSpPr>
          <xdr:cNvPr id="41" name="O1details">
            <a:extLst>
              <a:ext uri="{FF2B5EF4-FFF2-40B4-BE49-F238E27FC236}">
                <a16:creationId xmlns:a16="http://schemas.microsoft.com/office/drawing/2014/main" id="{00000000-0008-0000-0700-000029000000}"/>
              </a:ext>
            </a:extLst>
          </xdr:cNvPr>
          <xdr:cNvSpPr>
            <a:spLocks/>
          </xdr:cNvSpPr>
        </xdr:nvSpPr>
        <xdr:spPr>
          <a:xfrm rot="16200000">
            <a:off x="3461900" y="2093467"/>
            <a:ext cx="1799997" cy="2515709"/>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360000" rIns="36000" bIns="72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300"/>
              </a:spcBef>
              <a:spcAft>
                <a:spcPts val="300"/>
              </a:spcAft>
            </a:pPr>
            <a:r>
              <a:rPr lang="en-AU" sz="1000">
                <a:solidFill>
                  <a:schemeClr val="tx2"/>
                </a:solidFill>
              </a:rPr>
              <a:t>The table below represents a completed and final TCP Dataset.</a:t>
            </a:r>
          </a:p>
          <a:p>
            <a:pPr>
              <a:spcBef>
                <a:spcPts val="300"/>
              </a:spcBef>
              <a:spcAft>
                <a:spcPts val="300"/>
              </a:spcAft>
            </a:pPr>
            <a:r>
              <a:rPr lang="en-AU" sz="1000">
                <a:solidFill>
                  <a:schemeClr val="tx2"/>
                </a:solidFill>
              </a:rPr>
              <a:t>This excludes all payments that met the exclusion criteria (</a:t>
            </a:r>
            <a:r>
              <a:rPr lang="en-AU" sz="1000" i="1">
                <a:solidFill>
                  <a:schemeClr val="tx2"/>
                </a:solidFill>
              </a:rPr>
              <a:t>i.e. those classified as ‘Excluded trade credit payment’ and highlighted pink in the previous tab</a:t>
            </a:r>
            <a:r>
              <a:rPr lang="en-AU" sz="1000">
                <a:solidFill>
                  <a:schemeClr val="tx2"/>
                </a:solidFill>
              </a:rPr>
              <a:t>)</a:t>
            </a:r>
          </a:p>
        </xdr:txBody>
      </xdr:sp>
      <xdr:sp macro="" textlink="">
        <xdr:nvSpPr>
          <xdr:cNvPr id="42" name="OBack">
            <a:extLst>
              <a:ext uri="{FF2B5EF4-FFF2-40B4-BE49-F238E27FC236}">
                <a16:creationId xmlns:a16="http://schemas.microsoft.com/office/drawing/2014/main" id="{00000000-0008-0000-0700-00002A000000}"/>
              </a:ext>
            </a:extLst>
          </xdr:cNvPr>
          <xdr:cNvSpPr>
            <a:spLocks/>
          </xdr:cNvSpPr>
        </xdr:nvSpPr>
        <xdr:spPr>
          <a:xfrm rot="16200000">
            <a:off x="1977647" y="2835201"/>
            <a:ext cx="1799997" cy="1032249"/>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0" rIns="36000" bIns="72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a:r>
              <a:rPr lang="en-AU" sz="1600" b="1">
                <a:solidFill>
                  <a:schemeClr val="bg1"/>
                </a:solidFill>
              </a:rPr>
              <a:t>Overview </a:t>
            </a:r>
          </a:p>
        </xdr:txBody>
      </xdr:sp>
    </xdr:grpSp>
    <xdr:clientData/>
  </xdr:twoCellAnchor>
  <xdr:twoCellAnchor editAs="absolute">
    <xdr:from>
      <xdr:col>3</xdr:col>
      <xdr:colOff>428625</xdr:colOff>
      <xdr:row>2</xdr:row>
      <xdr:rowOff>66675</xdr:rowOff>
    </xdr:from>
    <xdr:to>
      <xdr:col>4</xdr:col>
      <xdr:colOff>428619</xdr:colOff>
      <xdr:row>3</xdr:row>
      <xdr:rowOff>158839</xdr:rowOff>
    </xdr:to>
    <xdr:grpSp>
      <xdr:nvGrpSpPr>
        <xdr:cNvPr id="2" name="Home Button" descr="click to go to Cover Page">
          <a:hlinkClick xmlns:r="http://schemas.openxmlformats.org/officeDocument/2006/relationships" r:id="rId1"/>
          <a:extLst>
            <a:ext uri="{FF2B5EF4-FFF2-40B4-BE49-F238E27FC236}">
              <a16:creationId xmlns:a16="http://schemas.microsoft.com/office/drawing/2014/main" id="{00000000-0008-0000-0700-000002000000}"/>
            </a:ext>
          </a:extLst>
        </xdr:cNvPr>
        <xdr:cNvGrpSpPr/>
      </xdr:nvGrpSpPr>
      <xdr:grpSpPr>
        <a:xfrm>
          <a:off x="2505075" y="857250"/>
          <a:ext cx="800094" cy="358864"/>
          <a:chOff x="1447807" y="1147997"/>
          <a:chExt cx="800094" cy="358864"/>
        </a:xfrm>
      </xdr:grpSpPr>
      <xdr:sp macro="" textlink="">
        <xdr:nvSpPr>
          <xdr:cNvPr id="3" name="home b">
            <a:extLst>
              <a:ext uri="{FF2B5EF4-FFF2-40B4-BE49-F238E27FC236}">
                <a16:creationId xmlns:a16="http://schemas.microsoft.com/office/drawing/2014/main" id="{00000000-0008-0000-0700-000003000000}"/>
              </a:ext>
            </a:extLst>
          </xdr:cNvPr>
          <xdr:cNvSpPr>
            <a:spLocks noChangeAspect="1"/>
          </xdr:cNvSpPr>
        </xdr:nvSpPr>
        <xdr:spPr>
          <a:xfrm>
            <a:off x="1447807" y="1147997"/>
            <a:ext cx="800094" cy="358864"/>
          </a:xfrm>
          <a:prstGeom prst="roundRect">
            <a:avLst>
              <a:gd name="adj" fmla="val 49545"/>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100" b="1"/>
          </a:p>
        </xdr:txBody>
      </xdr:sp>
      <xdr:pic>
        <xdr:nvPicPr>
          <xdr:cNvPr id="4" name="home a" descr="Home with solid fill">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685854" y="1155904"/>
            <a:ext cx="324000" cy="324000"/>
          </a:xfrm>
          <a:prstGeom prst="rect">
            <a:avLst/>
          </a:prstGeom>
        </xdr:spPr>
      </xdr:pic>
    </xdr:grpSp>
    <xdr:clientData/>
  </xdr:twoCellAnchor>
  <xdr:twoCellAnchor editAs="absolute">
    <xdr:from>
      <xdr:col>2</xdr:col>
      <xdr:colOff>381000</xdr:colOff>
      <xdr:row>2</xdr:row>
      <xdr:rowOff>66675</xdr:rowOff>
    </xdr:from>
    <xdr:to>
      <xdr:col>3</xdr:col>
      <xdr:colOff>247644</xdr:colOff>
      <xdr:row>3</xdr:row>
      <xdr:rowOff>158839</xdr:rowOff>
    </xdr:to>
    <xdr:sp macro="" textlink="">
      <xdr:nvSpPr>
        <xdr:cNvPr id="5" name="Glossary Button" descr="click to go to Glossary">
          <a:hlinkClick xmlns:r="http://schemas.openxmlformats.org/officeDocument/2006/relationships" r:id="rId4"/>
          <a:extLst>
            <a:ext uri="{FF2B5EF4-FFF2-40B4-BE49-F238E27FC236}">
              <a16:creationId xmlns:a16="http://schemas.microsoft.com/office/drawing/2014/main" id="{00000000-0008-0000-0700-000005000000}"/>
            </a:ext>
          </a:extLst>
        </xdr:cNvPr>
        <xdr:cNvSpPr>
          <a:spLocks noChangeAspect="1"/>
        </xdr:cNvSpPr>
      </xdr:nvSpPr>
      <xdr:spPr>
        <a:xfrm>
          <a:off x="1524000" y="857250"/>
          <a:ext cx="800094" cy="358864"/>
        </a:xfrm>
        <a:prstGeom prst="roundRect">
          <a:avLst>
            <a:gd name="adj" fmla="val 50000"/>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b="1"/>
            <a:t>GLOSSARY</a:t>
          </a:r>
        </a:p>
      </xdr:txBody>
    </xdr:sp>
    <xdr:clientData/>
  </xdr:twoCellAnchor>
  <xdr:twoCellAnchor editAs="oneCell">
    <xdr:from>
      <xdr:col>0</xdr:col>
      <xdr:colOff>0</xdr:colOff>
      <xdr:row>0</xdr:row>
      <xdr:rowOff>0</xdr:rowOff>
    </xdr:from>
    <xdr:to>
      <xdr:col>2</xdr:col>
      <xdr:colOff>457200</xdr:colOff>
      <xdr:row>8</xdr:row>
      <xdr:rowOff>415125</xdr:rowOff>
    </xdr:to>
    <xdr:pic>
      <xdr:nvPicPr>
        <xdr:cNvPr id="6" name="Picture 5">
          <a:extLst>
            <a:ext uri="{FF2B5EF4-FFF2-40B4-BE49-F238E27FC236}">
              <a16:creationId xmlns:a16="http://schemas.microsoft.com/office/drawing/2014/main" id="{00000000-0008-0000-07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xdr:blipFill>
      <xdr:spPr>
        <a:xfrm flipH="1">
          <a:off x="0" y="0"/>
          <a:ext cx="1600200" cy="2844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152400</xdr:rowOff>
    </xdr:from>
    <xdr:to>
      <xdr:col>19</xdr:col>
      <xdr:colOff>822033</xdr:colOff>
      <xdr:row>1</xdr:row>
      <xdr:rowOff>1225023</xdr:rowOff>
    </xdr:to>
    <xdr:grpSp>
      <xdr:nvGrpSpPr>
        <xdr:cNvPr id="24" name="Overview" descr="After having completed  a TCP Dataset, reporting entities must now create a SBTCP Dataset.&#10;&#10;The first step of creating a SBTCP dataset requires running ABNs from the TCP Dataset through the SBI Tool.&#10;&#10;The  SBI Tool must be used to identify small business suppliers for payment times reporting. You cannot use other data and information sources to identify small business suppliers.&#10;&#10;The SBI Tool will identify which of the reporting entity’s suppliers are small businesses for payment times reporting.&#10;&#10;Payments made to ABNs identified as small businesses as per the SBI Tool must be included in the SBTCP Dataset.&#10;&#10;Included below is a walkthrough of the SBI Tool process for the worked example scenario. That is, the steps taken by AusHoldCo to run the SBI Tool and obtain the results.&#10;&#10;For more detailed information on the SBI Tool see Information Sheet 6: Small Business Identification (SBI) Tool published on the Regulator's website.&#10;&#10;For each payment entities must record whether it was made to a small business supplier based on the SBI Tool results.&#10;&#10;This can be achieved by adding a new column to the table: Small business payee &#10;&#10;Note: For added clarity and readability, payments made to Supplier 7 (i.e. the only supplier that was identified as not a small business by the SBI Tool)  are shaded in &#10;light red.">
          <a:extLst>
            <a:ext uri="{FF2B5EF4-FFF2-40B4-BE49-F238E27FC236}">
              <a16:creationId xmlns:a16="http://schemas.microsoft.com/office/drawing/2014/main" id="{00000000-0008-0000-0800-000018000000}"/>
            </a:ext>
          </a:extLst>
        </xdr:cNvPr>
        <xdr:cNvGrpSpPr/>
      </xdr:nvGrpSpPr>
      <xdr:grpSpPr>
        <a:xfrm>
          <a:off x="3838575" y="152400"/>
          <a:ext cx="15290508" cy="1529823"/>
          <a:chOff x="40002" y="5729580"/>
          <a:chExt cx="15290508" cy="1529823"/>
        </a:xfrm>
      </xdr:grpSpPr>
      <xdr:sp macro="" textlink="">
        <xdr:nvSpPr>
          <xdr:cNvPr id="26" name="O6details">
            <a:extLst>
              <a:ext uri="{FF2B5EF4-FFF2-40B4-BE49-F238E27FC236}">
                <a16:creationId xmlns:a16="http://schemas.microsoft.com/office/drawing/2014/main" id="{00000000-0008-0000-0800-00001A000000}"/>
              </a:ext>
            </a:extLst>
          </xdr:cNvPr>
          <xdr:cNvSpPr/>
        </xdr:nvSpPr>
        <xdr:spPr>
          <a:xfrm rot="16200000">
            <a:off x="13287600" y="5216492"/>
            <a:ext cx="1529820" cy="2556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900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algn="ctr">
              <a:lnSpc>
                <a:spcPct val="102000"/>
              </a:lnSpc>
              <a:spcBef>
                <a:spcPts val="400"/>
              </a:spcBef>
              <a:spcAft>
                <a:spcPts val="400"/>
              </a:spcAft>
            </a:pPr>
            <a:r>
              <a:rPr lang="en-AU" sz="1000" b="1">
                <a:solidFill>
                  <a:schemeClr val="tx2"/>
                </a:solidFill>
                <a:effectLst/>
                <a:ea typeface="Aptos" panose="020B0004020202020204" pitchFamily="34" charset="0"/>
              </a:rPr>
              <a:t>Note:</a:t>
            </a:r>
            <a:r>
              <a:rPr lang="en-AU" sz="1000">
                <a:solidFill>
                  <a:schemeClr val="tx2"/>
                </a:solidFill>
                <a:effectLst/>
                <a:ea typeface="Aptos" panose="020B0004020202020204" pitchFamily="34" charset="0"/>
              </a:rPr>
              <a:t> For added clarity and readability, payments made to Supplier 7 (i.e. the only supplier that was identified as not a small business by the SBI Tool)  are shaded </a:t>
            </a:r>
            <a:r>
              <a:rPr lang="en-AU" sz="1000">
                <a:solidFill>
                  <a:schemeClr val="tx2"/>
                </a:solidFill>
              </a:rPr>
              <a:t>in </a:t>
            </a:r>
            <a:br>
              <a:rPr lang="en-AU" sz="1000">
                <a:solidFill>
                  <a:schemeClr val="tx2"/>
                </a:solidFill>
              </a:rPr>
            </a:br>
            <a:r>
              <a:rPr lang="en-AU" sz="1000" b="1" kern="1200">
                <a:solidFill>
                  <a:schemeClr val="tx2"/>
                </a:solidFill>
                <a:effectLst/>
                <a:highlight>
                  <a:srgbClr val="FED6D2"/>
                </a:highlight>
                <a:ea typeface="+mn-ea"/>
                <a:cs typeface="+mn-cs"/>
              </a:rPr>
              <a:t>light red.</a:t>
            </a:r>
            <a:endParaRPr lang="en-AU" sz="1000">
              <a:solidFill>
                <a:schemeClr val="tx2"/>
              </a:solidFill>
              <a:highlight>
                <a:srgbClr val="FEE5E2"/>
              </a:highlight>
            </a:endParaRPr>
          </a:p>
        </xdr:txBody>
      </xdr:sp>
      <xdr:sp macro="" textlink="">
        <xdr:nvSpPr>
          <xdr:cNvPr id="27" name="O3.5details">
            <a:extLst>
              <a:ext uri="{FF2B5EF4-FFF2-40B4-BE49-F238E27FC236}">
                <a16:creationId xmlns:a16="http://schemas.microsoft.com/office/drawing/2014/main" id="{00000000-0008-0000-0800-00001B000000}"/>
              </a:ext>
            </a:extLst>
          </xdr:cNvPr>
          <xdr:cNvSpPr>
            <a:spLocks/>
          </xdr:cNvSpPr>
        </xdr:nvSpPr>
        <xdr:spPr>
          <a:xfrm rot="16200000">
            <a:off x="11815869" y="5403692"/>
            <a:ext cx="1529820" cy="21816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900000" rIns="36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lvl="0" algn="ctr">
              <a:lnSpc>
                <a:spcPct val="102000"/>
              </a:lnSpc>
              <a:spcBef>
                <a:spcPts val="400"/>
              </a:spcBef>
              <a:spcAft>
                <a:spcPts val="400"/>
              </a:spcAft>
            </a:pPr>
            <a:r>
              <a:rPr lang="en-AU" sz="1000" kern="100">
                <a:solidFill>
                  <a:schemeClr val="tx2"/>
                </a:solidFill>
                <a:effectLst/>
                <a:latin typeface="Calibri" panose="020F0502020204030204" pitchFamily="34" charset="0"/>
                <a:ea typeface="Aptos" panose="020B0004020202020204" pitchFamily="34" charset="0"/>
                <a:cs typeface="Arial" panose="020B0604020202020204" pitchFamily="34" charset="0"/>
              </a:rPr>
              <a:t>This can be achieved by adding </a:t>
            </a:r>
            <a:r>
              <a:rPr lang="en-AU" sz="1000" kern="100">
                <a:solidFill>
                  <a:schemeClr val="tx2"/>
                </a:solidFill>
                <a:latin typeface="Calibri" panose="020F0502020204030204" pitchFamily="34" charset="0"/>
                <a:ea typeface="Aptos" panose="020B0004020202020204" pitchFamily="34" charset="0"/>
                <a:cs typeface="Arial" panose="020B0604020202020204" pitchFamily="34" charset="0"/>
              </a:rPr>
              <a:t>a </a:t>
            </a:r>
            <a:r>
              <a:rPr lang="en-AU" sz="1000" kern="100">
                <a:solidFill>
                  <a:schemeClr val="tx2"/>
                </a:solidFill>
                <a:effectLst/>
                <a:latin typeface="Calibri" panose="020F0502020204030204" pitchFamily="34" charset="0"/>
                <a:ea typeface="Aptos" panose="020B0004020202020204" pitchFamily="34" charset="0"/>
                <a:cs typeface="Arial" panose="020B0604020202020204" pitchFamily="34" charset="0"/>
              </a:rPr>
              <a:t>new column to the table:</a:t>
            </a:r>
          </a:p>
          <a:p>
            <a:pPr marL="36000" lvl="0" algn="ctr">
              <a:lnSpc>
                <a:spcPct val="102000"/>
              </a:lnSpc>
              <a:spcAft>
                <a:spcPts val="400"/>
              </a:spcAft>
            </a:pPr>
            <a:r>
              <a:rPr lang="en-AU" sz="1000" b="1" i="1" kern="100">
                <a:solidFill>
                  <a:schemeClr val="tx2"/>
                </a:solidFill>
                <a:effectLst/>
                <a:latin typeface="Calibri" panose="020F0502020204030204" pitchFamily="34" charset="0"/>
                <a:ea typeface="Aptos" panose="020B0004020202020204" pitchFamily="34" charset="0"/>
                <a:cs typeface="Arial" panose="020B0604020202020204" pitchFamily="34" charset="0"/>
              </a:rPr>
              <a:t>Small business payee </a:t>
            </a:r>
          </a:p>
        </xdr:txBody>
      </xdr:sp>
      <xdr:sp macro="" textlink="">
        <xdr:nvSpPr>
          <xdr:cNvPr id="28" name="O3.5details">
            <a:extLst>
              <a:ext uri="{FF2B5EF4-FFF2-40B4-BE49-F238E27FC236}">
                <a16:creationId xmlns:a16="http://schemas.microsoft.com/office/drawing/2014/main" id="{00000000-0008-0000-0800-00001C000000}"/>
              </a:ext>
            </a:extLst>
          </xdr:cNvPr>
          <xdr:cNvSpPr>
            <a:spLocks/>
          </xdr:cNvSpPr>
        </xdr:nvSpPr>
        <xdr:spPr>
          <a:xfrm rot="16200000">
            <a:off x="10524138" y="5378492"/>
            <a:ext cx="1529820" cy="2232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900000" rIns="36000" bIns="108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lvl="0" algn="ctr">
              <a:lnSpc>
                <a:spcPct val="102000"/>
              </a:lnSpc>
              <a:spcBef>
                <a:spcPts val="400"/>
              </a:spcBef>
              <a:spcAft>
                <a:spcPts val="400"/>
              </a:spcAft>
            </a:pPr>
            <a:r>
              <a:rPr lang="en-AU" sz="1000">
                <a:solidFill>
                  <a:schemeClr val="tx2"/>
                </a:solidFill>
              </a:rPr>
              <a:t>For each </a:t>
            </a:r>
            <a:br>
              <a:rPr lang="en-AU" sz="1000">
                <a:solidFill>
                  <a:schemeClr val="tx2"/>
                </a:solidFill>
              </a:rPr>
            </a:br>
            <a:r>
              <a:rPr lang="en-AU" sz="1000">
                <a:solidFill>
                  <a:schemeClr val="tx2"/>
                </a:solidFill>
              </a:rPr>
              <a:t>payment entities must record whether it was made to a small business supplier based</a:t>
            </a:r>
            <a:r>
              <a:rPr lang="en-AU" sz="1000" baseline="0">
                <a:solidFill>
                  <a:schemeClr val="tx2"/>
                </a:solidFill>
              </a:rPr>
              <a:t> on</a:t>
            </a:r>
            <a:r>
              <a:rPr lang="en-AU" sz="1000">
                <a:solidFill>
                  <a:schemeClr val="tx2"/>
                </a:solidFill>
              </a:rPr>
              <a:t> the SBI Tool results.</a:t>
            </a:r>
            <a:endParaRPr lang="en-AU" sz="1000" b="1" i="1" kern="100">
              <a:solidFill>
                <a:schemeClr val="tx2"/>
              </a:solidFill>
              <a:effectLst/>
              <a:latin typeface="Calibri" panose="020F0502020204030204" pitchFamily="34" charset="0"/>
              <a:ea typeface="Aptos" panose="020B0004020202020204" pitchFamily="34" charset="0"/>
              <a:cs typeface="Arial" panose="020B0604020202020204" pitchFamily="34" charset="0"/>
            </a:endParaRPr>
          </a:p>
        </xdr:txBody>
      </xdr:sp>
      <xdr:sp macro="" textlink="">
        <xdr:nvSpPr>
          <xdr:cNvPr id="29" name="O3.5details">
            <a:extLst>
              <a:ext uri="{FF2B5EF4-FFF2-40B4-BE49-F238E27FC236}">
                <a16:creationId xmlns:a16="http://schemas.microsoft.com/office/drawing/2014/main" id="{00000000-0008-0000-0800-00001D000000}"/>
              </a:ext>
            </a:extLst>
          </xdr:cNvPr>
          <xdr:cNvSpPr>
            <a:spLocks/>
          </xdr:cNvSpPr>
        </xdr:nvSpPr>
        <xdr:spPr>
          <a:xfrm rot="16200000">
            <a:off x="8842212" y="5414492"/>
            <a:ext cx="1529820" cy="2160000"/>
          </a:xfrm>
          <a:prstGeom prst="round2SameRect">
            <a:avLst>
              <a:gd name="adj1" fmla="val 0"/>
              <a:gd name="adj2" fmla="val 50000"/>
            </a:avLst>
          </a:prstGeom>
          <a:solidFill>
            <a:srgbClr val="7E5E98"/>
          </a:solidFill>
          <a:ln>
            <a:noFill/>
          </a:ln>
          <a:effectLst>
            <a:innerShdw blurRad="38100" dist="25400" dir="5400000">
              <a:srgbClr val="B79DCC">
                <a:alpha val="58000"/>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900000" rIns="36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algn="ctr">
              <a:lnSpc>
                <a:spcPct val="102000"/>
              </a:lnSpc>
              <a:spcBef>
                <a:spcPts val="400"/>
              </a:spcBef>
              <a:spcAft>
                <a:spcPts val="400"/>
              </a:spcAft>
            </a:pPr>
            <a:r>
              <a:rPr lang="en-AU" sz="1300" b="1">
                <a:solidFill>
                  <a:schemeClr val="bg1"/>
                </a:solidFill>
              </a:rPr>
              <a:t>Classifying and excluding non-small business payment</a:t>
            </a:r>
            <a:endParaRPr lang="en-AU" sz="1300" b="1" i="1" kern="100">
              <a:solidFill>
                <a:schemeClr val="tx2"/>
              </a:solidFill>
              <a:effectLst/>
              <a:latin typeface="Calibri" panose="020F0502020204030204" pitchFamily="34" charset="0"/>
              <a:ea typeface="Aptos" panose="020B0004020202020204" pitchFamily="34" charset="0"/>
              <a:cs typeface="Arial" panose="020B0604020202020204" pitchFamily="34" charset="0"/>
            </a:endParaRPr>
          </a:p>
        </xdr:txBody>
      </xdr:sp>
      <xdr:sp macro="" textlink="">
        <xdr:nvSpPr>
          <xdr:cNvPr id="30" name="O7details">
            <a:extLst>
              <a:ext uri="{FF2B5EF4-FFF2-40B4-BE49-F238E27FC236}">
                <a16:creationId xmlns:a16="http://schemas.microsoft.com/office/drawing/2014/main" id="{00000000-0008-0000-0800-00001E000000}"/>
              </a:ext>
            </a:extLst>
          </xdr:cNvPr>
          <xdr:cNvSpPr/>
        </xdr:nvSpPr>
        <xdr:spPr>
          <a:xfrm rot="16200000">
            <a:off x="9063207" y="5234493"/>
            <a:ext cx="1529820" cy="2520000"/>
          </a:xfrm>
          <a:prstGeom prst="round2SameRect">
            <a:avLst>
              <a:gd name="adj1" fmla="val 0"/>
              <a:gd name="adj2" fmla="val 50000"/>
            </a:avLst>
          </a:prstGeom>
          <a:solidFill>
            <a:srgbClr val="E9FFFE"/>
          </a:solidFill>
          <a:ln>
            <a:noFill/>
          </a:ln>
          <a:effectLst>
            <a:innerShdw blurRad="38100" dist="25400" dir="5400000">
              <a:srgbClr val="5B9390">
                <a:alpha val="38000"/>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900000" rIns="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lvl="0" defTabSz="324000">
              <a:lnSpc>
                <a:spcPct val="102000"/>
              </a:lnSpc>
            </a:pPr>
            <a:r>
              <a:rPr lang="en-AU" sz="1000">
                <a:solidFill>
                  <a:schemeClr val="tx2"/>
                </a:solidFill>
                <a:effectLst/>
                <a:latin typeface="Calibri" panose="020F0502020204030204" pitchFamily="34" charset="0"/>
                <a:ea typeface="Aptos" panose="020B0004020202020204" pitchFamily="34" charset="0"/>
              </a:rPr>
              <a:t>	</a:t>
            </a:r>
            <a:r>
              <a:rPr lang="en-AU" sz="1000">
                <a:solidFill>
                  <a:schemeClr val="tx2"/>
                </a:solidFill>
              </a:rPr>
              <a:t>For more </a:t>
            </a:r>
          </a:p>
          <a:p>
            <a:pPr marL="36000" lvl="0" defTabSz="324000">
              <a:lnSpc>
                <a:spcPct val="102000"/>
              </a:lnSpc>
            </a:pPr>
            <a:r>
              <a:rPr lang="en-AU" sz="1000">
                <a:solidFill>
                  <a:schemeClr val="tx2"/>
                </a:solidFill>
              </a:rPr>
              <a:t>	detailed</a:t>
            </a:r>
          </a:p>
          <a:p>
            <a:pPr marL="36000" defTabSz="324000">
              <a:lnSpc>
                <a:spcPct val="102000"/>
              </a:lnSpc>
            </a:pPr>
            <a:r>
              <a:rPr lang="en-AU" sz="1000">
                <a:solidFill>
                  <a:schemeClr val="tx2"/>
                </a:solidFill>
              </a:rPr>
              <a:t>      information on the SBI Tool see </a:t>
            </a:r>
            <a:r>
              <a:rPr lang="en-AU" sz="1000" b="1" u="sng">
                <a:solidFill>
                  <a:schemeClr val="accent6"/>
                </a:solidFill>
              </a:rPr>
              <a:t>Information Sheet 6: Small Business Identification (SBI) Tool</a:t>
            </a:r>
          </a:p>
          <a:p>
            <a:pPr marL="36000" algn="ctr">
              <a:lnSpc>
                <a:spcPct val="102000"/>
              </a:lnSpc>
            </a:pPr>
            <a:r>
              <a:rPr lang="en-AU" sz="1000">
                <a:solidFill>
                  <a:schemeClr val="tx2"/>
                </a:solidFill>
              </a:rPr>
              <a:t>published on the</a:t>
            </a:r>
          </a:p>
          <a:p>
            <a:pPr marL="36000" algn="l">
              <a:lnSpc>
                <a:spcPct val="102000"/>
              </a:lnSpc>
            </a:pPr>
            <a:r>
              <a:rPr lang="en-AU" sz="1000">
                <a:solidFill>
                  <a:srgbClr val="E9FFFE"/>
                </a:solidFill>
              </a:rPr>
              <a:t>_</a:t>
            </a:r>
            <a:r>
              <a:rPr lang="en-AU" sz="1000">
                <a:solidFill>
                  <a:schemeClr val="tx2"/>
                </a:solidFill>
              </a:rPr>
              <a:t>Regulator's website.</a:t>
            </a:r>
          </a:p>
        </xdr:txBody>
      </xdr:sp>
      <xdr:sp macro="" textlink="">
        <xdr:nvSpPr>
          <xdr:cNvPr id="31" name="O3details">
            <a:extLst>
              <a:ext uri="{FF2B5EF4-FFF2-40B4-BE49-F238E27FC236}">
                <a16:creationId xmlns:a16="http://schemas.microsoft.com/office/drawing/2014/main" id="{00000000-0008-0000-0800-00001F000000}"/>
              </a:ext>
            </a:extLst>
          </xdr:cNvPr>
          <xdr:cNvSpPr/>
        </xdr:nvSpPr>
        <xdr:spPr>
          <a:xfrm rot="16200000">
            <a:off x="7440276" y="5216490"/>
            <a:ext cx="1529820" cy="2556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936000" rIns="36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algn="ctr">
              <a:lnSpc>
                <a:spcPct val="102000"/>
              </a:lnSpc>
              <a:spcBef>
                <a:spcPts val="200"/>
              </a:spcBef>
              <a:spcAft>
                <a:spcPts val="200"/>
              </a:spcAft>
            </a:pPr>
            <a:r>
              <a:rPr lang="en-AU" sz="1000" kern="100">
                <a:solidFill>
                  <a:schemeClr val="tx2"/>
                </a:solidFill>
                <a:effectLst/>
                <a:latin typeface="Calibri" panose="020F0502020204030204" pitchFamily="34" charset="0"/>
                <a:ea typeface="Aptos" panose="020B0004020202020204" pitchFamily="34" charset="0"/>
                <a:cs typeface="Arial" panose="020B0604020202020204" pitchFamily="34" charset="0"/>
              </a:rPr>
              <a:t>Included below is a walkthrough of the SBI Tool process for the worked example scenario. </a:t>
            </a:r>
          </a:p>
          <a:p>
            <a:pPr marL="36000" algn="ctr">
              <a:lnSpc>
                <a:spcPct val="102000"/>
              </a:lnSpc>
              <a:spcBef>
                <a:spcPts val="200"/>
              </a:spcBef>
              <a:spcAft>
                <a:spcPts val="200"/>
              </a:spcAft>
            </a:pPr>
            <a:r>
              <a:rPr lang="en-AU" sz="1000" kern="100">
                <a:solidFill>
                  <a:schemeClr val="tx2"/>
                </a:solidFill>
                <a:effectLst/>
                <a:latin typeface="Calibri" panose="020F0502020204030204" pitchFamily="34" charset="0"/>
                <a:ea typeface="Aptos" panose="020B0004020202020204" pitchFamily="34" charset="0"/>
                <a:cs typeface="Arial" panose="020B0604020202020204" pitchFamily="34" charset="0"/>
              </a:rPr>
              <a:t>That is, the steps taken by AusHoldCo to run the SBI Tool and obtain the results.</a:t>
            </a:r>
          </a:p>
        </xdr:txBody>
      </xdr:sp>
      <xdr:sp macro="" textlink="">
        <xdr:nvSpPr>
          <xdr:cNvPr id="32" name="O3details">
            <a:extLst>
              <a:ext uri="{FF2B5EF4-FFF2-40B4-BE49-F238E27FC236}">
                <a16:creationId xmlns:a16="http://schemas.microsoft.com/office/drawing/2014/main" id="{00000000-0008-0000-0800-000020000000}"/>
              </a:ext>
            </a:extLst>
          </xdr:cNvPr>
          <xdr:cNvSpPr/>
        </xdr:nvSpPr>
        <xdr:spPr>
          <a:xfrm rot="16200000">
            <a:off x="5979345" y="5396492"/>
            <a:ext cx="1529820" cy="2196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900000" rIns="36000" b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algn="ctr">
              <a:lnSpc>
                <a:spcPct val="102000"/>
              </a:lnSpc>
              <a:spcBef>
                <a:spcPts val="400"/>
              </a:spcBef>
              <a:spcAft>
                <a:spcPts val="400"/>
              </a:spcAft>
            </a:pPr>
            <a:r>
              <a:rPr lang="en-AU" sz="1000" kern="100">
                <a:solidFill>
                  <a:schemeClr val="tx2"/>
                </a:solidFill>
                <a:effectLst/>
                <a:latin typeface="Calibri" panose="020F0502020204030204" pitchFamily="34" charset="0"/>
                <a:ea typeface="Aptos" panose="020B0004020202020204" pitchFamily="34" charset="0"/>
                <a:cs typeface="Arial" panose="020B0604020202020204" pitchFamily="34" charset="0"/>
              </a:rPr>
              <a:t>Payments made to ABNs identified </a:t>
            </a:r>
            <a:br>
              <a:rPr lang="en-AU" sz="1000" kern="100">
                <a:solidFill>
                  <a:schemeClr val="tx2"/>
                </a:solidFill>
                <a:latin typeface="Calibri" panose="020F0502020204030204" pitchFamily="34" charset="0"/>
                <a:ea typeface="Aptos" panose="020B0004020202020204" pitchFamily="34" charset="0"/>
                <a:cs typeface="Arial" panose="020B0604020202020204" pitchFamily="34" charset="0"/>
              </a:rPr>
            </a:br>
            <a:r>
              <a:rPr lang="en-AU" sz="1000" kern="100">
                <a:solidFill>
                  <a:schemeClr val="tx2"/>
                </a:solidFill>
                <a:effectLst/>
                <a:latin typeface="Calibri" panose="020F0502020204030204" pitchFamily="34" charset="0"/>
                <a:ea typeface="Aptos" panose="020B0004020202020204" pitchFamily="34" charset="0"/>
                <a:cs typeface="Arial" panose="020B0604020202020204" pitchFamily="34" charset="0"/>
              </a:rPr>
              <a:t>as small businesses as per the SBI Tool must be included in the </a:t>
            </a:r>
            <a:r>
              <a:rPr lang="en-AU" sz="1000" b="1" kern="100">
                <a:solidFill>
                  <a:schemeClr val="tx2"/>
                </a:solidFill>
                <a:effectLst/>
                <a:latin typeface="Calibri" panose="020F0502020204030204" pitchFamily="34" charset="0"/>
                <a:ea typeface="Aptos" panose="020B0004020202020204" pitchFamily="34" charset="0"/>
                <a:cs typeface="Arial" panose="020B0604020202020204" pitchFamily="34" charset="0"/>
              </a:rPr>
              <a:t>SBTCP Dataset</a:t>
            </a:r>
            <a:r>
              <a:rPr lang="en-AU" sz="1000" kern="100">
                <a:solidFill>
                  <a:schemeClr val="tx2"/>
                </a:solidFill>
                <a:effectLst/>
                <a:latin typeface="Calibri" panose="020F0502020204030204" pitchFamily="34" charset="0"/>
                <a:ea typeface="Aptos" panose="020B0004020202020204" pitchFamily="34" charset="0"/>
                <a:cs typeface="Arial" panose="020B0604020202020204" pitchFamily="34" charset="0"/>
              </a:rPr>
              <a:t>.</a:t>
            </a:r>
          </a:p>
        </xdr:txBody>
      </xdr:sp>
      <xdr:sp macro="" textlink="">
        <xdr:nvSpPr>
          <xdr:cNvPr id="33" name="O3details">
            <a:extLst>
              <a:ext uri="{FF2B5EF4-FFF2-40B4-BE49-F238E27FC236}">
                <a16:creationId xmlns:a16="http://schemas.microsoft.com/office/drawing/2014/main" id="{00000000-0008-0000-0800-000021000000}"/>
              </a:ext>
            </a:extLst>
          </xdr:cNvPr>
          <xdr:cNvSpPr/>
        </xdr:nvSpPr>
        <xdr:spPr>
          <a:xfrm rot="16200000">
            <a:off x="4698414" y="5396492"/>
            <a:ext cx="1529820" cy="2196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900000" rIns="36000" b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marR="0" lvl="0" indent="0" algn="ctr" defTabSz="457200" rtl="0" eaLnBrk="1" fontAlgn="auto" latinLnBrk="0" hangingPunct="1">
              <a:lnSpc>
                <a:spcPct val="102000"/>
              </a:lnSpc>
              <a:spcBef>
                <a:spcPts val="400"/>
              </a:spcBef>
              <a:spcAft>
                <a:spcPts val="400"/>
              </a:spcAft>
              <a:buClrTx/>
              <a:buSzTx/>
              <a:buFontTx/>
              <a:buNone/>
              <a:tabLst/>
              <a:defRPr/>
            </a:pPr>
            <a:r>
              <a:rPr lang="en-AU" sz="1000" kern="1200">
                <a:solidFill>
                  <a:schemeClr val="tx2"/>
                </a:solidFill>
                <a:effectLst/>
                <a:latin typeface="+mn-lt"/>
                <a:ea typeface="+mn-ea"/>
                <a:cs typeface="+mn-cs"/>
              </a:rPr>
              <a:t>The SBI Tool will identify which of the reporting entity’s suppliers are small businesses for payment times reporting.</a:t>
            </a:r>
            <a:endParaRPr lang="en-AU" sz="1000" kern="100">
              <a:solidFill>
                <a:schemeClr val="tx2"/>
              </a:solidFill>
              <a:effectLst/>
              <a:latin typeface="Calibri" panose="020F0502020204030204" pitchFamily="34" charset="0"/>
              <a:ea typeface="Aptos" panose="020B0004020202020204" pitchFamily="34" charset="0"/>
              <a:cs typeface="Arial" panose="020B0604020202020204" pitchFamily="34" charset="0"/>
            </a:endParaRPr>
          </a:p>
        </xdr:txBody>
      </xdr:sp>
      <xdr:sp macro="" textlink="">
        <xdr:nvSpPr>
          <xdr:cNvPr id="34" name="O3.5details">
            <a:extLst>
              <a:ext uri="{FF2B5EF4-FFF2-40B4-BE49-F238E27FC236}">
                <a16:creationId xmlns:a16="http://schemas.microsoft.com/office/drawing/2014/main" id="{00000000-0008-0000-0800-000022000000}"/>
              </a:ext>
            </a:extLst>
          </xdr:cNvPr>
          <xdr:cNvSpPr>
            <a:spLocks/>
          </xdr:cNvSpPr>
        </xdr:nvSpPr>
        <xdr:spPr>
          <a:xfrm rot="16200000">
            <a:off x="3212283" y="5191292"/>
            <a:ext cx="1529820" cy="26064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9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lvl="0" algn="ctr">
              <a:lnSpc>
                <a:spcPct val="102000"/>
              </a:lnSpc>
              <a:spcBef>
                <a:spcPts val="600"/>
              </a:spcBef>
              <a:spcAft>
                <a:spcPts val="600"/>
              </a:spcAft>
            </a:pPr>
            <a:r>
              <a:rPr lang="en-AU" sz="1000" kern="100">
                <a:solidFill>
                  <a:schemeClr val="tx2"/>
                </a:solidFill>
                <a:effectLst/>
                <a:ea typeface="Aptos" panose="020B0004020202020204" pitchFamily="34" charset="0"/>
                <a:cs typeface="Arial" panose="020B0604020202020204" pitchFamily="34" charset="0"/>
              </a:rPr>
              <a:t>The  SBI Tool </a:t>
            </a:r>
            <a:r>
              <a:rPr lang="en-AU" sz="1000" b="1" kern="100">
                <a:solidFill>
                  <a:schemeClr val="tx2"/>
                </a:solidFill>
                <a:effectLst/>
                <a:ea typeface="Aptos" panose="020B0004020202020204" pitchFamily="34" charset="0"/>
                <a:cs typeface="Arial" panose="020B0604020202020204" pitchFamily="34" charset="0"/>
              </a:rPr>
              <a:t>must</a:t>
            </a:r>
            <a:r>
              <a:rPr lang="en-AU" sz="1000" kern="100">
                <a:solidFill>
                  <a:schemeClr val="tx2"/>
                </a:solidFill>
                <a:effectLst/>
                <a:ea typeface="Aptos" panose="020B0004020202020204" pitchFamily="34" charset="0"/>
                <a:cs typeface="Arial" panose="020B0604020202020204" pitchFamily="34" charset="0"/>
              </a:rPr>
              <a:t> </a:t>
            </a:r>
            <a:br>
              <a:rPr lang="en-AU" sz="1000" kern="100">
                <a:solidFill>
                  <a:schemeClr val="tx2"/>
                </a:solidFill>
                <a:effectLst/>
                <a:ea typeface="Aptos" panose="020B0004020202020204" pitchFamily="34" charset="0"/>
                <a:cs typeface="Arial" panose="020B0604020202020204" pitchFamily="34" charset="0"/>
              </a:rPr>
            </a:br>
            <a:r>
              <a:rPr lang="en-AU" sz="1000" kern="100">
                <a:solidFill>
                  <a:schemeClr val="tx2"/>
                </a:solidFill>
                <a:effectLst/>
                <a:ea typeface="Aptos" panose="020B0004020202020204" pitchFamily="34" charset="0"/>
                <a:cs typeface="Arial" panose="020B0604020202020204" pitchFamily="34" charset="0"/>
              </a:rPr>
              <a:t>be used to identify small business suppliers for payment times reporting. You </a:t>
            </a:r>
            <a:r>
              <a:rPr lang="en-AU" sz="1000" b="1" kern="100">
                <a:solidFill>
                  <a:schemeClr val="tx2"/>
                </a:solidFill>
                <a:effectLst/>
                <a:ea typeface="Aptos" panose="020B0004020202020204" pitchFamily="34" charset="0"/>
                <a:cs typeface="Arial" panose="020B0604020202020204" pitchFamily="34" charset="0"/>
              </a:rPr>
              <a:t>cannot use other data</a:t>
            </a:r>
            <a:r>
              <a:rPr lang="en-AU" sz="1000" kern="100">
                <a:solidFill>
                  <a:schemeClr val="tx2"/>
                </a:solidFill>
                <a:effectLst/>
                <a:ea typeface="Aptos" panose="020B0004020202020204" pitchFamily="34" charset="0"/>
                <a:cs typeface="Arial" panose="020B0604020202020204" pitchFamily="34" charset="0"/>
              </a:rPr>
              <a:t> and information sources to identify small business suppliers.</a:t>
            </a:r>
          </a:p>
        </xdr:txBody>
      </xdr:sp>
      <xdr:sp macro="" textlink="">
        <xdr:nvSpPr>
          <xdr:cNvPr id="46" name="O2details">
            <a:extLst>
              <a:ext uri="{FF2B5EF4-FFF2-40B4-BE49-F238E27FC236}">
                <a16:creationId xmlns:a16="http://schemas.microsoft.com/office/drawing/2014/main" id="{00000000-0008-0000-0800-00002E000000}"/>
              </a:ext>
            </a:extLst>
          </xdr:cNvPr>
          <xdr:cNvSpPr/>
        </xdr:nvSpPr>
        <xdr:spPr>
          <a:xfrm rot="16200000">
            <a:off x="1727952" y="5398292"/>
            <a:ext cx="1529820" cy="21924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900000" rIns="36000" b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algn="ctr">
              <a:lnSpc>
                <a:spcPct val="102000"/>
              </a:lnSpc>
              <a:spcBef>
                <a:spcPts val="400"/>
              </a:spcBef>
              <a:spcAft>
                <a:spcPts val="400"/>
              </a:spcAft>
            </a:pPr>
            <a:r>
              <a:rPr lang="en-AU" sz="1000" kern="100">
                <a:solidFill>
                  <a:schemeClr val="tx2"/>
                </a:solidFill>
                <a:effectLst/>
                <a:ea typeface="Aptos" panose="020B0004020202020204" pitchFamily="34" charset="0"/>
                <a:cs typeface="Arial" panose="020B0604020202020204" pitchFamily="34" charset="0"/>
              </a:rPr>
              <a:t>The first step </a:t>
            </a:r>
            <a:br>
              <a:rPr lang="en-AU" sz="1000" kern="100">
                <a:solidFill>
                  <a:schemeClr val="tx2"/>
                </a:solidFill>
                <a:effectLst/>
                <a:ea typeface="Aptos" panose="020B0004020202020204" pitchFamily="34" charset="0"/>
                <a:cs typeface="Arial" panose="020B0604020202020204" pitchFamily="34" charset="0"/>
              </a:rPr>
            </a:br>
            <a:r>
              <a:rPr lang="en-AU" sz="1000" kern="100">
                <a:solidFill>
                  <a:schemeClr val="tx2"/>
                </a:solidFill>
                <a:effectLst/>
                <a:ea typeface="Aptos" panose="020B0004020202020204" pitchFamily="34" charset="0"/>
                <a:cs typeface="Arial" panose="020B0604020202020204" pitchFamily="34" charset="0"/>
              </a:rPr>
              <a:t>of creating a SBTCP dataset requires running ABNs from the TCP Dataset through the SBI Tool.</a:t>
            </a:r>
          </a:p>
        </xdr:txBody>
      </xdr:sp>
      <xdr:pic>
        <xdr:nvPicPr>
          <xdr:cNvPr id="47" name="Graphic 14" descr="Magnifying glass with solid fill">
            <a:extLst>
              <a:ext uri="{FF2B5EF4-FFF2-40B4-BE49-F238E27FC236}">
                <a16:creationId xmlns:a16="http://schemas.microsoft.com/office/drawing/2014/main" id="{00000000-0008-0000-0800-00002F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9460227" y="5837868"/>
            <a:ext cx="249998" cy="249998"/>
          </a:xfrm>
          <a:prstGeom prst="rect">
            <a:avLst/>
          </a:prstGeom>
        </xdr:spPr>
      </xdr:pic>
      <xdr:sp macro="" textlink="">
        <xdr:nvSpPr>
          <xdr:cNvPr id="63" name="O2details">
            <a:extLst>
              <a:ext uri="{FF2B5EF4-FFF2-40B4-BE49-F238E27FC236}">
                <a16:creationId xmlns:a16="http://schemas.microsoft.com/office/drawing/2014/main" id="{00000000-0008-0000-0800-00003F000000}"/>
              </a:ext>
            </a:extLst>
          </xdr:cNvPr>
          <xdr:cNvSpPr/>
        </xdr:nvSpPr>
        <xdr:spPr>
          <a:xfrm rot="16200000">
            <a:off x="682821" y="5630492"/>
            <a:ext cx="1529820" cy="17280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576000" rIns="36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ct val="102000"/>
              </a:lnSpc>
              <a:spcBef>
                <a:spcPts val="400"/>
              </a:spcBef>
              <a:spcAft>
                <a:spcPts val="400"/>
              </a:spcAft>
            </a:pPr>
            <a:r>
              <a:rPr lang="en-AU" sz="1000" kern="100">
                <a:solidFill>
                  <a:schemeClr val="tx2"/>
                </a:solidFill>
                <a:effectLst/>
                <a:ea typeface="Aptos" panose="020B0004020202020204" pitchFamily="34" charset="0"/>
                <a:cs typeface="Arial" panose="020B0604020202020204" pitchFamily="34" charset="0"/>
              </a:rPr>
              <a:t>After having completed  a TCP Dataset, reporting entities must now create a SBTCP Dataset.</a:t>
            </a:r>
          </a:p>
        </xdr:txBody>
      </xdr:sp>
      <xdr:sp macro="" textlink="">
        <xdr:nvSpPr>
          <xdr:cNvPr id="9216" name="OBack">
            <a:extLst>
              <a:ext uri="{FF2B5EF4-FFF2-40B4-BE49-F238E27FC236}">
                <a16:creationId xmlns:a16="http://schemas.microsoft.com/office/drawing/2014/main" id="{00000000-0008-0000-0800-000000240000}"/>
              </a:ext>
            </a:extLst>
          </xdr:cNvPr>
          <xdr:cNvSpPr>
            <a:spLocks/>
          </xdr:cNvSpPr>
        </xdr:nvSpPr>
        <xdr:spPr>
          <a:xfrm rot="16200000">
            <a:off x="-201039" y="5970623"/>
            <a:ext cx="1529820" cy="1047738"/>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0" rIns="36000" bIns="72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ct val="102000"/>
              </a:lnSpc>
              <a:spcBef>
                <a:spcPts val="400"/>
              </a:spcBef>
              <a:spcAft>
                <a:spcPts val="400"/>
              </a:spcAft>
            </a:pPr>
            <a:r>
              <a:rPr lang="en-AU" sz="1600" b="1">
                <a:solidFill>
                  <a:schemeClr val="bg1"/>
                </a:solidFill>
              </a:rPr>
              <a:t>Overview </a:t>
            </a:r>
          </a:p>
        </xdr:txBody>
      </xdr:sp>
    </xdr:grpSp>
    <xdr:clientData/>
  </xdr:twoCellAnchor>
  <xdr:twoCellAnchor editAs="oneCell">
    <xdr:from>
      <xdr:col>22</xdr:col>
      <xdr:colOff>224677</xdr:colOff>
      <xdr:row>8</xdr:row>
      <xdr:rowOff>449902</xdr:rowOff>
    </xdr:from>
    <xdr:to>
      <xdr:col>22</xdr:col>
      <xdr:colOff>889748</xdr:colOff>
      <xdr:row>8</xdr:row>
      <xdr:rowOff>771526</xdr:rowOff>
    </xdr:to>
    <xdr:sp macro="" textlink="">
      <xdr:nvSpPr>
        <xdr:cNvPr id="7" name="TextBox 23">
          <a:extLst>
            <a:ext uri="{FF2B5EF4-FFF2-40B4-BE49-F238E27FC236}">
              <a16:creationId xmlns:a16="http://schemas.microsoft.com/office/drawing/2014/main" id="{00000000-0008-0000-0800-000007000000}"/>
            </a:ext>
          </a:extLst>
        </xdr:cNvPr>
        <xdr:cNvSpPr txBox="1"/>
      </xdr:nvSpPr>
      <xdr:spPr>
        <a:xfrm>
          <a:off x="21970252" y="3231202"/>
          <a:ext cx="665071" cy="321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22</xdr:col>
      <xdr:colOff>0</xdr:colOff>
      <xdr:row>8</xdr:row>
      <xdr:rowOff>0</xdr:rowOff>
    </xdr:from>
    <xdr:to>
      <xdr:col>23</xdr:col>
      <xdr:colOff>0</xdr:colOff>
      <xdr:row>8</xdr:row>
      <xdr:rowOff>441617</xdr:rowOff>
    </xdr:to>
    <xdr:sp macro="" textlink="W9">
      <xdr:nvSpPr>
        <xdr:cNvPr id="8" name="TextBox 24">
          <a:extLst>
            <a:ext uri="{FF2B5EF4-FFF2-40B4-BE49-F238E27FC236}">
              <a16:creationId xmlns:a16="http://schemas.microsoft.com/office/drawing/2014/main" id="{00000000-0008-0000-0800-000008000000}"/>
            </a:ext>
          </a:extLst>
        </xdr:cNvPr>
        <xdr:cNvSpPr txBox="1"/>
      </xdr:nvSpPr>
      <xdr:spPr>
        <a:xfrm>
          <a:off x="21745575" y="2428875"/>
          <a:ext cx="1114425"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E0A422F3-0C6B-41BA-8184-795E49AB4EAF}" type="TxLink">
            <a:rPr lang="en-US" sz="1100" b="1" i="0" u="none" strike="noStrike">
              <a:solidFill>
                <a:schemeClr val="tx2"/>
              </a:solidFill>
              <a:latin typeface="Calibri"/>
              <a:ea typeface="Calibri"/>
              <a:cs typeface="Calibri"/>
            </a:rPr>
            <a:pPr algn="ctr">
              <a:lnSpc>
                <a:spcPts val="1150"/>
              </a:lnSpc>
            </a:pPr>
            <a:t>RCTI </a:t>
          </a:fld>
          <a:endParaRPr lang="en-AU" sz="1100" b="1" i="0">
            <a:solidFill>
              <a:schemeClr val="tx2"/>
            </a:solidFill>
          </a:endParaRPr>
        </a:p>
      </xdr:txBody>
    </xdr:sp>
    <xdr:clientData/>
  </xdr:twoCellAnchor>
  <xdr:twoCellAnchor editAs="oneCell">
    <xdr:from>
      <xdr:col>23</xdr:col>
      <xdr:colOff>224677</xdr:colOff>
      <xdr:row>8</xdr:row>
      <xdr:rowOff>516576</xdr:rowOff>
    </xdr:from>
    <xdr:to>
      <xdr:col>23</xdr:col>
      <xdr:colOff>889748</xdr:colOff>
      <xdr:row>8</xdr:row>
      <xdr:rowOff>742950</xdr:rowOff>
    </xdr:to>
    <xdr:sp macro="" textlink="">
      <xdr:nvSpPr>
        <xdr:cNvPr id="9" name="TextBox 23">
          <a:extLst>
            <a:ext uri="{FF2B5EF4-FFF2-40B4-BE49-F238E27FC236}">
              <a16:creationId xmlns:a16="http://schemas.microsoft.com/office/drawing/2014/main" id="{00000000-0008-0000-0800-000009000000}"/>
            </a:ext>
          </a:extLst>
        </xdr:cNvPr>
        <xdr:cNvSpPr txBox="1"/>
      </xdr:nvSpPr>
      <xdr:spPr>
        <a:xfrm>
          <a:off x="23084677" y="3297876"/>
          <a:ext cx="665071" cy="226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23</xdr:col>
      <xdr:colOff>9525</xdr:colOff>
      <xdr:row>7</xdr:row>
      <xdr:rowOff>66674</xdr:rowOff>
    </xdr:from>
    <xdr:to>
      <xdr:col>24</xdr:col>
      <xdr:colOff>9525</xdr:colOff>
      <xdr:row>8</xdr:row>
      <xdr:rowOff>511199</xdr:rowOff>
    </xdr:to>
    <xdr:sp macro="" textlink="X9">
      <xdr:nvSpPr>
        <xdr:cNvPr id="10" name="TextBox 24">
          <a:extLst>
            <a:ext uri="{FF2B5EF4-FFF2-40B4-BE49-F238E27FC236}">
              <a16:creationId xmlns:a16="http://schemas.microsoft.com/office/drawing/2014/main" id="{00000000-0008-0000-0800-00000A000000}"/>
            </a:ext>
          </a:extLst>
        </xdr:cNvPr>
        <xdr:cNvSpPr txBox="1"/>
      </xdr:nvSpPr>
      <xdr:spPr>
        <a:xfrm>
          <a:off x="22869525" y="2428874"/>
          <a:ext cx="1114425" cy="5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9AD65DCC-8913-4994-AED4-AAC987D71913}" type="TxLink">
            <a:rPr lang="en-US" sz="1100" b="1" i="0" u="none" strike="noStrike">
              <a:solidFill>
                <a:schemeClr val="tx2"/>
              </a:solidFill>
              <a:latin typeface="Calibri"/>
              <a:ea typeface="Calibri"/>
              <a:cs typeface="Calibri"/>
            </a:rPr>
            <a:pPr algn="ctr">
              <a:lnSpc>
                <a:spcPts val="1150"/>
              </a:lnSpc>
            </a:pPr>
            <a:t>Credit Card Payment</a:t>
          </a:fld>
          <a:endParaRPr lang="en-AU" sz="1100" b="1" i="0">
            <a:solidFill>
              <a:schemeClr val="tx2"/>
            </a:solidFill>
          </a:endParaRPr>
        </a:p>
      </xdr:txBody>
    </xdr:sp>
    <xdr:clientData/>
  </xdr:twoCellAnchor>
  <xdr:twoCellAnchor editAs="oneCell">
    <xdr:from>
      <xdr:col>21</xdr:col>
      <xdr:colOff>224677</xdr:colOff>
      <xdr:row>8</xdr:row>
      <xdr:rowOff>526101</xdr:rowOff>
    </xdr:from>
    <xdr:to>
      <xdr:col>21</xdr:col>
      <xdr:colOff>889748</xdr:colOff>
      <xdr:row>8</xdr:row>
      <xdr:rowOff>771525</xdr:rowOff>
    </xdr:to>
    <xdr:sp macro="" textlink="">
      <xdr:nvSpPr>
        <xdr:cNvPr id="11" name="TextBox 23">
          <a:extLst>
            <a:ext uri="{FF2B5EF4-FFF2-40B4-BE49-F238E27FC236}">
              <a16:creationId xmlns:a16="http://schemas.microsoft.com/office/drawing/2014/main" id="{00000000-0008-0000-0800-00000B000000}"/>
            </a:ext>
          </a:extLst>
        </xdr:cNvPr>
        <xdr:cNvSpPr txBox="1"/>
      </xdr:nvSpPr>
      <xdr:spPr>
        <a:xfrm>
          <a:off x="20855827" y="3307401"/>
          <a:ext cx="665071" cy="245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21</xdr:col>
      <xdr:colOff>0</xdr:colOff>
      <xdr:row>8</xdr:row>
      <xdr:rowOff>76200</xdr:rowOff>
    </xdr:from>
    <xdr:to>
      <xdr:col>22</xdr:col>
      <xdr:colOff>0</xdr:colOff>
      <xdr:row>8</xdr:row>
      <xdr:rowOff>517817</xdr:rowOff>
    </xdr:to>
    <xdr:sp macro="" textlink="V9">
      <xdr:nvSpPr>
        <xdr:cNvPr id="12" name="TextBox 24">
          <a:extLst>
            <a:ext uri="{FF2B5EF4-FFF2-40B4-BE49-F238E27FC236}">
              <a16:creationId xmlns:a16="http://schemas.microsoft.com/office/drawing/2014/main" id="{00000000-0008-0000-0800-00000C000000}"/>
            </a:ext>
          </a:extLst>
        </xdr:cNvPr>
        <xdr:cNvSpPr txBox="1"/>
      </xdr:nvSpPr>
      <xdr:spPr>
        <a:xfrm>
          <a:off x="20631150" y="2505075"/>
          <a:ext cx="1114425"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9805EDCE-2CA0-4694-ACA0-BA3E0BBE38E8}" type="TxLink">
            <a:rPr lang="en-US" sz="1100" b="1" i="0" u="none" strike="noStrike">
              <a:solidFill>
                <a:schemeClr val="tx2"/>
              </a:solidFill>
              <a:latin typeface="Calibri"/>
              <a:ea typeface="Calibri"/>
              <a:cs typeface="Calibri"/>
            </a:rPr>
            <a:pPr algn="ctr">
              <a:lnSpc>
                <a:spcPts val="1150"/>
              </a:lnSpc>
            </a:pPr>
            <a:t>Peppol eInvoice enabled</a:t>
          </a:fld>
          <a:endParaRPr lang="en-AU" sz="1100" b="1" i="0">
            <a:solidFill>
              <a:schemeClr val="tx2"/>
            </a:solidFill>
          </a:endParaRPr>
        </a:p>
      </xdr:txBody>
    </xdr:sp>
    <xdr:clientData/>
  </xdr:twoCellAnchor>
  <xdr:twoCellAnchor editAs="oneCell">
    <xdr:from>
      <xdr:col>27</xdr:col>
      <xdr:colOff>224677</xdr:colOff>
      <xdr:row>8</xdr:row>
      <xdr:rowOff>440376</xdr:rowOff>
    </xdr:from>
    <xdr:to>
      <xdr:col>27</xdr:col>
      <xdr:colOff>889748</xdr:colOff>
      <xdr:row>8</xdr:row>
      <xdr:rowOff>771525</xdr:rowOff>
    </xdr:to>
    <xdr:sp macro="" textlink="">
      <xdr:nvSpPr>
        <xdr:cNvPr id="13" name="TextBox 23">
          <a:extLst>
            <a:ext uri="{FF2B5EF4-FFF2-40B4-BE49-F238E27FC236}">
              <a16:creationId xmlns:a16="http://schemas.microsoft.com/office/drawing/2014/main" id="{00000000-0008-0000-0800-00000D000000}"/>
            </a:ext>
          </a:extLst>
        </xdr:cNvPr>
        <xdr:cNvSpPr txBox="1"/>
      </xdr:nvSpPr>
      <xdr:spPr>
        <a:xfrm>
          <a:off x="27666202" y="3221676"/>
          <a:ext cx="665071" cy="33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36000" rtlCol="0" anchor="t"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en-AU" sz="1000" i="1" kern="1200">
              <a:solidFill>
                <a:schemeClr val="tx2"/>
              </a:solidFill>
              <a:effectLst/>
              <a:latin typeface="+mn-lt"/>
              <a:ea typeface="+mn-ea"/>
              <a:cs typeface="+mn-cs"/>
            </a:rPr>
            <a:t>(per ss13(4) of the Rules)</a:t>
          </a:r>
          <a:endParaRPr lang="en-AU" sz="1000">
            <a:solidFill>
              <a:schemeClr val="tx2"/>
            </a:solidFill>
            <a:effectLst/>
          </a:endParaRPr>
        </a:p>
      </xdr:txBody>
    </xdr:sp>
    <xdr:clientData/>
  </xdr:twoCellAnchor>
  <xdr:twoCellAnchor editAs="oneCell">
    <xdr:from>
      <xdr:col>27</xdr:col>
      <xdr:colOff>0</xdr:colOff>
      <xdr:row>8</xdr:row>
      <xdr:rowOff>0</xdr:rowOff>
    </xdr:from>
    <xdr:to>
      <xdr:col>28</xdr:col>
      <xdr:colOff>0</xdr:colOff>
      <xdr:row>8</xdr:row>
      <xdr:rowOff>441617</xdr:rowOff>
    </xdr:to>
    <xdr:sp macro="" textlink="AB9">
      <xdr:nvSpPr>
        <xdr:cNvPr id="14" name="TextBox 24">
          <a:extLst>
            <a:ext uri="{FF2B5EF4-FFF2-40B4-BE49-F238E27FC236}">
              <a16:creationId xmlns:a16="http://schemas.microsoft.com/office/drawing/2014/main" id="{00000000-0008-0000-0800-00000E000000}"/>
            </a:ext>
          </a:extLst>
        </xdr:cNvPr>
        <xdr:cNvSpPr txBox="1"/>
      </xdr:nvSpPr>
      <xdr:spPr>
        <a:xfrm>
          <a:off x="27441525" y="2428875"/>
          <a:ext cx="1114425"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3C1789FC-FBCB-49BE-B512-F1C3A86DC239}" type="TxLink">
            <a:rPr lang="en-US" sz="1100" b="1" i="0" u="none" strike="noStrike">
              <a:solidFill>
                <a:schemeClr val="tx2"/>
              </a:solidFill>
              <a:latin typeface="Calibri"/>
              <a:ea typeface="Calibri"/>
              <a:cs typeface="Calibri"/>
            </a:rPr>
            <a:pPr algn="ctr">
              <a:lnSpc>
                <a:spcPts val="1150"/>
              </a:lnSpc>
            </a:pPr>
            <a:t>
Excluded trade credit payment</a:t>
          </a:fld>
          <a:endParaRPr lang="en-AU" sz="1100" b="1" i="0">
            <a:solidFill>
              <a:schemeClr val="tx2"/>
            </a:solidFill>
          </a:endParaRPr>
        </a:p>
      </xdr:txBody>
    </xdr:sp>
    <xdr:clientData/>
  </xdr:twoCellAnchor>
  <xdr:twoCellAnchor editAs="oneCell">
    <xdr:from>
      <xdr:col>24</xdr:col>
      <xdr:colOff>224677</xdr:colOff>
      <xdr:row>8</xdr:row>
      <xdr:rowOff>459427</xdr:rowOff>
    </xdr:from>
    <xdr:to>
      <xdr:col>24</xdr:col>
      <xdr:colOff>963645</xdr:colOff>
      <xdr:row>9</xdr:row>
      <xdr:rowOff>85726</xdr:rowOff>
    </xdr:to>
    <xdr:sp macro="" textlink="">
      <xdr:nvSpPr>
        <xdr:cNvPr id="15" name="TextBox 23">
          <a:extLst>
            <a:ext uri="{FF2B5EF4-FFF2-40B4-BE49-F238E27FC236}">
              <a16:creationId xmlns:a16="http://schemas.microsoft.com/office/drawing/2014/main" id="{00000000-0008-0000-0800-00000F000000}"/>
            </a:ext>
          </a:extLst>
        </xdr:cNvPr>
        <xdr:cNvSpPr txBox="1"/>
      </xdr:nvSpPr>
      <xdr:spPr>
        <a:xfrm>
          <a:off x="24199102" y="2888302"/>
          <a:ext cx="738968" cy="369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if applicable</a:t>
          </a:r>
        </a:p>
      </xdr:txBody>
    </xdr:sp>
    <xdr:clientData/>
  </xdr:twoCellAnchor>
  <xdr:twoCellAnchor editAs="oneCell">
    <xdr:from>
      <xdr:col>24</xdr:col>
      <xdr:colOff>0</xdr:colOff>
      <xdr:row>8</xdr:row>
      <xdr:rowOff>0</xdr:rowOff>
    </xdr:from>
    <xdr:to>
      <xdr:col>25</xdr:col>
      <xdr:colOff>0</xdr:colOff>
      <xdr:row>8</xdr:row>
      <xdr:rowOff>442800</xdr:rowOff>
    </xdr:to>
    <xdr:sp macro="" textlink="Y9">
      <xdr:nvSpPr>
        <xdr:cNvPr id="16" name="TextBox 24">
          <a:extLst>
            <a:ext uri="{FF2B5EF4-FFF2-40B4-BE49-F238E27FC236}">
              <a16:creationId xmlns:a16="http://schemas.microsoft.com/office/drawing/2014/main" id="{00000000-0008-0000-0800-000010000000}"/>
            </a:ext>
          </a:extLst>
        </xdr:cNvPr>
        <xdr:cNvSpPr txBox="1"/>
      </xdr:nvSpPr>
      <xdr:spPr>
        <a:xfrm>
          <a:off x="23974425" y="2428875"/>
          <a:ext cx="1238250" cy="44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C48D6F53-37A0-4DDD-91B8-FF0D9370AEC4}" type="TxLink">
            <a:rPr lang="en-US" sz="1100" b="1" i="0" u="none" strike="noStrike">
              <a:solidFill>
                <a:schemeClr val="tx2"/>
              </a:solidFill>
              <a:latin typeface="Calibri"/>
              <a:ea typeface="Calibri"/>
              <a:cs typeface="Calibri"/>
            </a:rPr>
            <a:pPr algn="ctr">
              <a:lnSpc>
                <a:spcPts val="1150"/>
              </a:lnSpc>
            </a:pPr>
            <a:t>Credit Card No.</a:t>
          </a:fld>
          <a:endParaRPr lang="en-AU" sz="1100" b="1" i="0">
            <a:solidFill>
              <a:schemeClr val="tx2"/>
            </a:solidFill>
          </a:endParaRPr>
        </a:p>
      </xdr:txBody>
    </xdr:sp>
    <xdr:clientData/>
  </xdr:twoCellAnchor>
  <xdr:twoCellAnchor editAs="oneCell">
    <xdr:from>
      <xdr:col>25</xdr:col>
      <xdr:colOff>224677</xdr:colOff>
      <xdr:row>8</xdr:row>
      <xdr:rowOff>449901</xdr:rowOff>
    </xdr:from>
    <xdr:to>
      <xdr:col>25</xdr:col>
      <xdr:colOff>889748</xdr:colOff>
      <xdr:row>8</xdr:row>
      <xdr:rowOff>742950</xdr:rowOff>
    </xdr:to>
    <xdr:sp macro="" textlink="">
      <xdr:nvSpPr>
        <xdr:cNvPr id="17" name="TextBox 23">
          <a:extLst>
            <a:ext uri="{FF2B5EF4-FFF2-40B4-BE49-F238E27FC236}">
              <a16:creationId xmlns:a16="http://schemas.microsoft.com/office/drawing/2014/main" id="{00000000-0008-0000-0800-000011000000}"/>
            </a:ext>
          </a:extLst>
        </xdr:cNvPr>
        <xdr:cNvSpPr txBox="1"/>
      </xdr:nvSpPr>
      <xdr:spPr>
        <a:xfrm>
          <a:off x="25437352" y="3231201"/>
          <a:ext cx="665071" cy="293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25</xdr:col>
      <xdr:colOff>0</xdr:colOff>
      <xdr:row>8</xdr:row>
      <xdr:rowOff>0</xdr:rowOff>
    </xdr:from>
    <xdr:to>
      <xdr:col>26</xdr:col>
      <xdr:colOff>0</xdr:colOff>
      <xdr:row>8</xdr:row>
      <xdr:rowOff>441617</xdr:rowOff>
    </xdr:to>
    <xdr:sp macro="" textlink="Z9">
      <xdr:nvSpPr>
        <xdr:cNvPr id="18" name="TextBox 24">
          <a:extLst>
            <a:ext uri="{FF2B5EF4-FFF2-40B4-BE49-F238E27FC236}">
              <a16:creationId xmlns:a16="http://schemas.microsoft.com/office/drawing/2014/main" id="{00000000-0008-0000-0800-000012000000}"/>
            </a:ext>
          </a:extLst>
        </xdr:cNvPr>
        <xdr:cNvSpPr txBox="1"/>
      </xdr:nvSpPr>
      <xdr:spPr>
        <a:xfrm>
          <a:off x="25212675" y="2428875"/>
          <a:ext cx="1114425"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2307F1C2-502C-4409-B750-402C5688B41A}" type="TxLink">
            <a:rPr lang="en-US" sz="1100" b="1" i="0" u="none" strike="noStrike">
              <a:solidFill>
                <a:schemeClr val="tx2"/>
              </a:solidFill>
              <a:latin typeface="Calibri"/>
              <a:ea typeface="Calibri"/>
              <a:cs typeface="Calibri"/>
            </a:rPr>
            <a:pPr algn="ctr">
              <a:lnSpc>
                <a:spcPts val="1150"/>
              </a:lnSpc>
            </a:pPr>
            <a:t>Partial Payment</a:t>
          </a:fld>
          <a:endParaRPr lang="en-AU" sz="1100" b="1" i="0">
            <a:solidFill>
              <a:schemeClr val="tx2"/>
            </a:solidFill>
          </a:endParaRPr>
        </a:p>
      </xdr:txBody>
    </xdr:sp>
    <xdr:clientData/>
  </xdr:twoCellAnchor>
  <xdr:twoCellAnchor editAs="oneCell">
    <xdr:from>
      <xdr:col>26</xdr:col>
      <xdr:colOff>200689</xdr:colOff>
      <xdr:row>8</xdr:row>
      <xdr:rowOff>383227</xdr:rowOff>
    </xdr:from>
    <xdr:to>
      <xdr:col>26</xdr:col>
      <xdr:colOff>913735</xdr:colOff>
      <xdr:row>8</xdr:row>
      <xdr:rowOff>762001</xdr:rowOff>
    </xdr:to>
    <xdr:sp macro="" textlink="">
      <xdr:nvSpPr>
        <xdr:cNvPr id="19" name="TextBox 18">
          <a:extLst>
            <a:ext uri="{FF2B5EF4-FFF2-40B4-BE49-F238E27FC236}">
              <a16:creationId xmlns:a16="http://schemas.microsoft.com/office/drawing/2014/main" id="{00000000-0008-0000-0800-000013000000}"/>
            </a:ext>
          </a:extLst>
        </xdr:cNvPr>
        <xdr:cNvSpPr txBox="1"/>
      </xdr:nvSpPr>
      <xdr:spPr>
        <a:xfrm>
          <a:off x="26527789" y="3164527"/>
          <a:ext cx="713046" cy="378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in calendar days</a:t>
          </a:r>
        </a:p>
      </xdr:txBody>
    </xdr:sp>
    <xdr:clientData/>
  </xdr:twoCellAnchor>
  <xdr:twoCellAnchor editAs="oneCell">
    <xdr:from>
      <xdr:col>26</xdr:col>
      <xdr:colOff>0</xdr:colOff>
      <xdr:row>8</xdr:row>
      <xdr:rowOff>0</xdr:rowOff>
    </xdr:from>
    <xdr:to>
      <xdr:col>27</xdr:col>
      <xdr:colOff>0</xdr:colOff>
      <xdr:row>8</xdr:row>
      <xdr:rowOff>374942</xdr:rowOff>
    </xdr:to>
    <xdr:sp macro="" textlink="AA9">
      <xdr:nvSpPr>
        <xdr:cNvPr id="35" name="TextBox 34">
          <a:extLst>
            <a:ext uri="{FF2B5EF4-FFF2-40B4-BE49-F238E27FC236}">
              <a16:creationId xmlns:a16="http://schemas.microsoft.com/office/drawing/2014/main" id="{00000000-0008-0000-0800-000023000000}"/>
            </a:ext>
          </a:extLst>
        </xdr:cNvPr>
        <xdr:cNvSpPr txBox="1"/>
      </xdr:nvSpPr>
      <xdr:spPr>
        <a:xfrm>
          <a:off x="26327100" y="2428875"/>
          <a:ext cx="1114425" cy="374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C5E9AC79-870D-4926-B35C-576BFEE2854E}" type="TxLink">
            <a:rPr lang="en-US" sz="1100" b="1" i="0" u="none" strike="noStrike">
              <a:solidFill>
                <a:schemeClr val="tx2"/>
              </a:solidFill>
              <a:latin typeface="Calibri"/>
              <a:ea typeface="Calibri"/>
              <a:cs typeface="Calibri"/>
            </a:rPr>
            <a:pPr algn="ctr">
              <a:lnSpc>
                <a:spcPts val="1150"/>
              </a:lnSpc>
            </a:pPr>
            <a:t>Payment Term</a:t>
          </a:fld>
          <a:endParaRPr lang="en-AU" sz="1100" b="1" i="0">
            <a:solidFill>
              <a:schemeClr val="tx2"/>
            </a:solidFill>
          </a:endParaRPr>
        </a:p>
      </xdr:txBody>
    </xdr:sp>
    <xdr:clientData/>
  </xdr:twoCellAnchor>
  <xdr:twoCellAnchor editAs="oneCell">
    <xdr:from>
      <xdr:col>20</xdr:col>
      <xdr:colOff>144118</xdr:colOff>
      <xdr:row>8</xdr:row>
      <xdr:rowOff>440377</xdr:rowOff>
    </xdr:from>
    <xdr:to>
      <xdr:col>20</xdr:col>
      <xdr:colOff>1170332</xdr:colOff>
      <xdr:row>8</xdr:row>
      <xdr:rowOff>781051</xdr:rowOff>
    </xdr:to>
    <xdr:sp macro="" textlink="">
      <xdr:nvSpPr>
        <xdr:cNvPr id="36" name="TextBox 23">
          <a:extLst>
            <a:ext uri="{FF2B5EF4-FFF2-40B4-BE49-F238E27FC236}">
              <a16:creationId xmlns:a16="http://schemas.microsoft.com/office/drawing/2014/main" id="{00000000-0008-0000-0800-000024000000}"/>
            </a:ext>
          </a:extLst>
        </xdr:cNvPr>
        <xdr:cNvSpPr txBox="1"/>
      </xdr:nvSpPr>
      <xdr:spPr>
        <a:xfrm>
          <a:off x="19460818" y="3221677"/>
          <a:ext cx="1026214" cy="340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36000" rtlCol="0" anchor="t"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n-AU" sz="1000" i="1" kern="1200">
              <a:solidFill>
                <a:schemeClr val="tx2"/>
              </a:solidFill>
              <a:effectLst/>
              <a:latin typeface="+mn-lt"/>
              <a:ea typeface="+mn-ea"/>
              <a:cs typeface="+mn-cs"/>
            </a:rPr>
            <a:t>Yes/No </a:t>
          </a:r>
          <a:endParaRPr lang="en-AU" sz="1000">
            <a:solidFill>
              <a:schemeClr val="tx2"/>
            </a:solidFill>
            <a:effectLst/>
          </a:endParaRPr>
        </a:p>
        <a:p>
          <a:pPr algn="ctr"/>
          <a:r>
            <a:rPr lang="en-AU" sz="1000" i="1" kern="1200">
              <a:solidFill>
                <a:schemeClr val="tx2"/>
              </a:solidFill>
              <a:effectLst/>
              <a:latin typeface="+mn-lt"/>
              <a:ea typeface="+mn-ea"/>
              <a:cs typeface="+mn-cs"/>
            </a:rPr>
            <a:t>(per s9 of the</a:t>
          </a:r>
          <a:r>
            <a:rPr lang="en-AU" sz="1000" i="1" kern="1200" baseline="0">
              <a:solidFill>
                <a:schemeClr val="tx2"/>
              </a:solidFill>
              <a:effectLst/>
              <a:latin typeface="+mn-lt"/>
              <a:ea typeface="+mn-ea"/>
              <a:cs typeface="+mn-cs"/>
            </a:rPr>
            <a:t> </a:t>
          </a:r>
          <a:r>
            <a:rPr lang="en-AU" sz="1000" i="1" kern="1200">
              <a:solidFill>
                <a:schemeClr val="tx2"/>
              </a:solidFill>
              <a:effectLst/>
              <a:latin typeface="+mn-lt"/>
              <a:ea typeface="+mn-ea"/>
              <a:cs typeface="+mn-cs"/>
            </a:rPr>
            <a:t>Rules)</a:t>
          </a:r>
          <a:endParaRPr lang="en-AU" sz="1000">
            <a:solidFill>
              <a:schemeClr val="tx2"/>
            </a:solidFill>
            <a:effectLst/>
          </a:endParaRPr>
        </a:p>
      </xdr:txBody>
    </xdr:sp>
    <xdr:clientData/>
  </xdr:twoCellAnchor>
  <xdr:twoCellAnchor editAs="oneCell">
    <xdr:from>
      <xdr:col>20</xdr:col>
      <xdr:colOff>0</xdr:colOff>
      <xdr:row>8</xdr:row>
      <xdr:rowOff>0</xdr:rowOff>
    </xdr:from>
    <xdr:to>
      <xdr:col>21</xdr:col>
      <xdr:colOff>0</xdr:colOff>
      <xdr:row>8</xdr:row>
      <xdr:rowOff>441617</xdr:rowOff>
    </xdr:to>
    <xdr:sp macro="" textlink="U9">
      <xdr:nvSpPr>
        <xdr:cNvPr id="37" name="TextBox 24">
          <a:extLst>
            <a:ext uri="{FF2B5EF4-FFF2-40B4-BE49-F238E27FC236}">
              <a16:creationId xmlns:a16="http://schemas.microsoft.com/office/drawing/2014/main" id="{00000000-0008-0000-0800-000025000000}"/>
            </a:ext>
          </a:extLst>
        </xdr:cNvPr>
        <xdr:cNvSpPr txBox="1"/>
      </xdr:nvSpPr>
      <xdr:spPr>
        <a:xfrm>
          <a:off x="19316700" y="2428875"/>
          <a:ext cx="1314450"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EFCFF74C-E771-4874-BE82-4648FBBD01F6}" type="TxLink">
            <a:rPr lang="en-US" sz="1100" b="1" i="0" u="none" strike="noStrike">
              <a:solidFill>
                <a:schemeClr val="tx2"/>
              </a:solidFill>
              <a:latin typeface="Calibri"/>
              <a:ea typeface="Calibri"/>
              <a:cs typeface="Calibri"/>
            </a:rPr>
            <a:pPr algn="ctr">
              <a:lnSpc>
                <a:spcPts val="1150"/>
              </a:lnSpc>
            </a:pPr>
            <a:t>Trade Credit Payment </a:t>
          </a:fld>
          <a:endParaRPr lang="en-AU" sz="1100" b="1" i="0">
            <a:solidFill>
              <a:schemeClr val="tx2"/>
            </a:solidFill>
          </a:endParaRPr>
        </a:p>
      </xdr:txBody>
    </xdr:sp>
    <xdr:clientData/>
  </xdr:twoCellAnchor>
  <xdr:twoCellAnchor editAs="oneCell">
    <xdr:from>
      <xdr:col>19</xdr:col>
      <xdr:colOff>165345</xdr:colOff>
      <xdr:row>8</xdr:row>
      <xdr:rowOff>356158</xdr:rowOff>
    </xdr:from>
    <xdr:to>
      <xdr:col>19</xdr:col>
      <xdr:colOff>844305</xdr:colOff>
      <xdr:row>8</xdr:row>
      <xdr:rowOff>657451</xdr:rowOff>
    </xdr:to>
    <xdr:sp macro="" textlink="">
      <xdr:nvSpPr>
        <xdr:cNvPr id="38" name="TextBox 23">
          <a:extLst>
            <a:ext uri="{FF2B5EF4-FFF2-40B4-BE49-F238E27FC236}">
              <a16:creationId xmlns:a16="http://schemas.microsoft.com/office/drawing/2014/main" id="{00000000-0008-0000-0800-000026000000}"/>
            </a:ext>
          </a:extLst>
        </xdr:cNvPr>
        <xdr:cNvSpPr txBox="1"/>
      </xdr:nvSpPr>
      <xdr:spPr>
        <a:xfrm>
          <a:off x="18472395" y="2785033"/>
          <a:ext cx="678960" cy="301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36000" rtlCol="0" anchor="t"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n-AU" sz="1000" i="1" kern="1200">
              <a:solidFill>
                <a:schemeClr val="tx2"/>
              </a:solidFill>
              <a:effectLst/>
              <a:latin typeface="+mn-lt"/>
              <a:ea typeface="+mn-ea"/>
              <a:cs typeface="+mn-cs"/>
            </a:rPr>
            <a:t>if specified on the invoice</a:t>
          </a:r>
          <a:endParaRPr lang="en-AU" sz="1000">
            <a:solidFill>
              <a:schemeClr val="tx2"/>
            </a:solidFill>
            <a:effectLst/>
          </a:endParaRPr>
        </a:p>
      </xdr:txBody>
    </xdr:sp>
    <xdr:clientData/>
  </xdr:twoCellAnchor>
  <xdr:twoCellAnchor editAs="oneCell">
    <xdr:from>
      <xdr:col>19</xdr:col>
      <xdr:colOff>0</xdr:colOff>
      <xdr:row>8</xdr:row>
      <xdr:rowOff>0</xdr:rowOff>
    </xdr:from>
    <xdr:to>
      <xdr:col>20</xdr:col>
      <xdr:colOff>0</xdr:colOff>
      <xdr:row>8</xdr:row>
      <xdr:rowOff>381000</xdr:rowOff>
    </xdr:to>
    <xdr:sp macro="" textlink="T9">
      <xdr:nvSpPr>
        <xdr:cNvPr id="39" name="TextBox 24">
          <a:extLst>
            <a:ext uri="{FF2B5EF4-FFF2-40B4-BE49-F238E27FC236}">
              <a16:creationId xmlns:a16="http://schemas.microsoft.com/office/drawing/2014/main" id="{00000000-0008-0000-0800-000027000000}"/>
            </a:ext>
          </a:extLst>
        </xdr:cNvPr>
        <xdr:cNvSpPr txBox="1"/>
      </xdr:nvSpPr>
      <xdr:spPr>
        <a:xfrm>
          <a:off x="18307050" y="2781300"/>
          <a:ext cx="10096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3F2F9694-F309-4DB3-B9DB-041B7CA97EF8}" type="TxLink">
            <a:rPr lang="en-US" sz="1100" b="1" i="0" u="none" strike="noStrike">
              <a:solidFill>
                <a:schemeClr val="tx2"/>
              </a:solidFill>
              <a:latin typeface="Calibri"/>
              <a:ea typeface="Calibri"/>
              <a:cs typeface="Calibri"/>
            </a:rPr>
            <a:pPr algn="ctr">
              <a:lnSpc>
                <a:spcPts val="1150"/>
              </a:lnSpc>
            </a:pPr>
            <a:t>Invoice due date</a:t>
          </a:fld>
          <a:endParaRPr lang="en-AU" sz="1100" b="1" i="0">
            <a:solidFill>
              <a:schemeClr val="tx2"/>
            </a:solidFill>
          </a:endParaRPr>
        </a:p>
      </xdr:txBody>
    </xdr:sp>
    <xdr:clientData/>
  </xdr:twoCellAnchor>
  <xdr:twoCellAnchor editAs="oneCell">
    <xdr:from>
      <xdr:col>17</xdr:col>
      <xdr:colOff>166110</xdr:colOff>
      <xdr:row>8</xdr:row>
      <xdr:rowOff>516577</xdr:rowOff>
    </xdr:from>
    <xdr:to>
      <xdr:col>17</xdr:col>
      <xdr:colOff>719714</xdr:colOff>
      <xdr:row>8</xdr:row>
      <xdr:rowOff>723900</xdr:rowOff>
    </xdr:to>
    <xdr:sp macro="" textlink="">
      <xdr:nvSpPr>
        <xdr:cNvPr id="40" name="TextBox 23">
          <a:extLst>
            <a:ext uri="{FF2B5EF4-FFF2-40B4-BE49-F238E27FC236}">
              <a16:creationId xmlns:a16="http://schemas.microsoft.com/office/drawing/2014/main" id="{00000000-0008-0000-0800-000028000000}"/>
            </a:ext>
          </a:extLst>
        </xdr:cNvPr>
        <xdr:cNvSpPr txBox="1"/>
      </xdr:nvSpPr>
      <xdr:spPr>
        <a:xfrm>
          <a:off x="16377660" y="3297877"/>
          <a:ext cx="553604" cy="207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if recorded</a:t>
          </a:r>
        </a:p>
      </xdr:txBody>
    </xdr:sp>
    <xdr:clientData/>
  </xdr:twoCellAnchor>
  <xdr:twoCellAnchor editAs="oneCell">
    <xdr:from>
      <xdr:col>17</xdr:col>
      <xdr:colOff>0</xdr:colOff>
      <xdr:row>8</xdr:row>
      <xdr:rowOff>0</xdr:rowOff>
    </xdr:from>
    <xdr:to>
      <xdr:col>18</xdr:col>
      <xdr:colOff>0</xdr:colOff>
      <xdr:row>8</xdr:row>
      <xdr:rowOff>511200</xdr:rowOff>
    </xdr:to>
    <xdr:sp macro="" textlink="R9">
      <xdr:nvSpPr>
        <xdr:cNvPr id="41" name="TextBox 24">
          <a:extLst>
            <a:ext uri="{FF2B5EF4-FFF2-40B4-BE49-F238E27FC236}">
              <a16:creationId xmlns:a16="http://schemas.microsoft.com/office/drawing/2014/main" id="{00000000-0008-0000-0800-000029000000}"/>
            </a:ext>
          </a:extLst>
        </xdr:cNvPr>
        <xdr:cNvSpPr txBox="1"/>
      </xdr:nvSpPr>
      <xdr:spPr>
        <a:xfrm>
          <a:off x="16211550" y="2428875"/>
          <a:ext cx="885825" cy="5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41256C00-4290-4D22-8D16-9E520CA75DF3}" type="TxLink">
            <a:rPr lang="en-US" sz="1100" b="1" i="0" u="none" strike="noStrike">
              <a:solidFill>
                <a:schemeClr val="tx2"/>
              </a:solidFill>
              <a:latin typeface="Calibri"/>
              <a:ea typeface="Calibri"/>
              <a:cs typeface="Calibri"/>
            </a:rPr>
            <a:pPr algn="ctr">
              <a:lnSpc>
                <a:spcPts val="1150"/>
              </a:lnSpc>
            </a:pPr>
            <a:t>Invoice receipt date</a:t>
          </a:fld>
          <a:endParaRPr lang="en-AU" sz="1100" b="1" i="0">
            <a:solidFill>
              <a:schemeClr val="tx2"/>
            </a:solidFill>
          </a:endParaRPr>
        </a:p>
      </xdr:txBody>
    </xdr:sp>
    <xdr:clientData/>
  </xdr:twoCellAnchor>
  <xdr:twoCellAnchor editAs="oneCell">
    <xdr:from>
      <xdr:col>9</xdr:col>
      <xdr:colOff>200689</xdr:colOff>
      <xdr:row>8</xdr:row>
      <xdr:rowOff>383226</xdr:rowOff>
    </xdr:from>
    <xdr:to>
      <xdr:col>9</xdr:col>
      <xdr:colOff>767469</xdr:colOff>
      <xdr:row>8</xdr:row>
      <xdr:rowOff>733425</xdr:rowOff>
    </xdr:to>
    <xdr:sp macro="" textlink="">
      <xdr:nvSpPr>
        <xdr:cNvPr id="42" name="TextBox 23">
          <a:extLst>
            <a:ext uri="{FF2B5EF4-FFF2-40B4-BE49-F238E27FC236}">
              <a16:creationId xmlns:a16="http://schemas.microsoft.com/office/drawing/2014/main" id="{00000000-0008-0000-0800-00002A000000}"/>
            </a:ext>
          </a:extLst>
        </xdr:cNvPr>
        <xdr:cNvSpPr txBox="1"/>
      </xdr:nvSpPr>
      <xdr:spPr>
        <a:xfrm>
          <a:off x="9001789" y="3164526"/>
          <a:ext cx="566780" cy="350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of goods/ services</a:t>
          </a:r>
        </a:p>
      </xdr:txBody>
    </xdr:sp>
    <xdr:clientData/>
  </xdr:twoCellAnchor>
  <xdr:twoCellAnchor editAs="oneCell">
    <xdr:from>
      <xdr:col>9</xdr:col>
      <xdr:colOff>0</xdr:colOff>
      <xdr:row>8</xdr:row>
      <xdr:rowOff>0</xdr:rowOff>
    </xdr:from>
    <xdr:to>
      <xdr:col>10</xdr:col>
      <xdr:colOff>0</xdr:colOff>
      <xdr:row>8</xdr:row>
      <xdr:rowOff>374942</xdr:rowOff>
    </xdr:to>
    <xdr:sp macro="" textlink="J9">
      <xdr:nvSpPr>
        <xdr:cNvPr id="43" name="TextBox 24">
          <a:extLst>
            <a:ext uri="{FF2B5EF4-FFF2-40B4-BE49-F238E27FC236}">
              <a16:creationId xmlns:a16="http://schemas.microsoft.com/office/drawing/2014/main" id="{00000000-0008-0000-0800-00002B000000}"/>
            </a:ext>
          </a:extLst>
        </xdr:cNvPr>
        <xdr:cNvSpPr txBox="1"/>
      </xdr:nvSpPr>
      <xdr:spPr>
        <a:xfrm>
          <a:off x="8801100" y="2428875"/>
          <a:ext cx="885825" cy="374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82458A3C-0874-49C5-986D-0006EEDAC43C}" type="TxLink">
            <a:rPr lang="en-US" sz="1100" b="1" i="0" u="none" strike="noStrike">
              <a:solidFill>
                <a:schemeClr val="tx2"/>
              </a:solidFill>
              <a:latin typeface="Calibri"/>
              <a:ea typeface="Calibri"/>
              <a:cs typeface="Calibri"/>
            </a:rPr>
            <a:pPr algn="ctr">
              <a:lnSpc>
                <a:spcPts val="1150"/>
              </a:lnSpc>
            </a:pPr>
            <a:t>Supply date </a:t>
          </a:fld>
          <a:endParaRPr lang="en-AU" sz="1100" b="1" i="0">
            <a:solidFill>
              <a:schemeClr val="tx2"/>
            </a:solidFill>
          </a:endParaRPr>
        </a:p>
      </xdr:txBody>
    </xdr:sp>
    <xdr:clientData/>
  </xdr:twoCellAnchor>
  <xdr:twoCellAnchor editAs="oneCell">
    <xdr:from>
      <xdr:col>28</xdr:col>
      <xdr:colOff>215152</xdr:colOff>
      <xdr:row>8</xdr:row>
      <xdr:rowOff>516577</xdr:rowOff>
    </xdr:from>
    <xdr:to>
      <xdr:col>28</xdr:col>
      <xdr:colOff>880223</xdr:colOff>
      <xdr:row>8</xdr:row>
      <xdr:rowOff>762000</xdr:rowOff>
    </xdr:to>
    <xdr:sp macro="" textlink="">
      <xdr:nvSpPr>
        <xdr:cNvPr id="44" name="TextBox 23">
          <a:extLst>
            <a:ext uri="{FF2B5EF4-FFF2-40B4-BE49-F238E27FC236}">
              <a16:creationId xmlns:a16="http://schemas.microsoft.com/office/drawing/2014/main" id="{00000000-0008-0000-0800-00002C000000}"/>
            </a:ext>
          </a:extLst>
        </xdr:cNvPr>
        <xdr:cNvSpPr txBox="1"/>
      </xdr:nvSpPr>
      <xdr:spPr>
        <a:xfrm>
          <a:off x="28771102" y="3297877"/>
          <a:ext cx="665071" cy="245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bg1"/>
              </a:solidFill>
            </a:rPr>
            <a:t>Yes/No</a:t>
          </a:r>
        </a:p>
      </xdr:txBody>
    </xdr:sp>
    <xdr:clientData/>
  </xdr:twoCellAnchor>
  <xdr:twoCellAnchor editAs="oneCell">
    <xdr:from>
      <xdr:col>28</xdr:col>
      <xdr:colOff>0</xdr:colOff>
      <xdr:row>8</xdr:row>
      <xdr:rowOff>0</xdr:rowOff>
    </xdr:from>
    <xdr:to>
      <xdr:col>29</xdr:col>
      <xdr:colOff>0</xdr:colOff>
      <xdr:row>8</xdr:row>
      <xdr:rowOff>511200</xdr:rowOff>
    </xdr:to>
    <xdr:sp macro="" textlink="AC9">
      <xdr:nvSpPr>
        <xdr:cNvPr id="45" name="TextBox 24">
          <a:extLst>
            <a:ext uri="{FF2B5EF4-FFF2-40B4-BE49-F238E27FC236}">
              <a16:creationId xmlns:a16="http://schemas.microsoft.com/office/drawing/2014/main" id="{00000000-0008-0000-0800-00002D000000}"/>
            </a:ext>
          </a:extLst>
        </xdr:cNvPr>
        <xdr:cNvSpPr txBox="1"/>
      </xdr:nvSpPr>
      <xdr:spPr>
        <a:xfrm>
          <a:off x="28555950" y="2781300"/>
          <a:ext cx="1114425" cy="5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D90C9BE4-B0C7-435E-88A7-6D9E43CE196C}" type="TxLink">
            <a:rPr lang="en-US" sz="1100" b="1" i="0" u="none" strike="noStrike">
              <a:solidFill>
                <a:srgbClr val="FEFEFE"/>
              </a:solidFill>
              <a:latin typeface="Calibri"/>
              <a:ea typeface="Calibri"/>
              <a:cs typeface="Calibri"/>
            </a:rPr>
            <a:pPr algn="ctr">
              <a:lnSpc>
                <a:spcPts val="1150"/>
              </a:lnSpc>
            </a:pPr>
            <a:t>Small Business payee</a:t>
          </a:fld>
          <a:endParaRPr lang="en-AU" sz="1100" b="1" i="0">
            <a:solidFill>
              <a:schemeClr val="bg1"/>
            </a:solidFill>
          </a:endParaRPr>
        </a:p>
      </xdr:txBody>
    </xdr:sp>
    <xdr:clientData/>
  </xdr:twoCellAnchor>
  <xdr:twoCellAnchor>
    <xdr:from>
      <xdr:col>13</xdr:col>
      <xdr:colOff>609600</xdr:colOff>
      <xdr:row>1</xdr:row>
      <xdr:rowOff>314325</xdr:rowOff>
    </xdr:from>
    <xdr:to>
      <xdr:col>15</xdr:col>
      <xdr:colOff>114300</xdr:colOff>
      <xdr:row>1</xdr:row>
      <xdr:rowOff>781050</xdr:rowOff>
    </xdr:to>
    <xdr:sp macro="" textlink="">
      <xdr:nvSpPr>
        <xdr:cNvPr id="48" name="Rectangle: Rounded Corners 47">
          <a:hlinkClick xmlns:r="http://schemas.openxmlformats.org/officeDocument/2006/relationships" r:id="rId3"/>
          <a:extLst>
            <a:ext uri="{FF2B5EF4-FFF2-40B4-BE49-F238E27FC236}">
              <a16:creationId xmlns:a16="http://schemas.microsoft.com/office/drawing/2014/main" id="{00000000-0008-0000-0800-000030000000}"/>
            </a:ext>
            <a:ext uri="{C183D7F6-B498-43B3-948B-1728B52AA6E4}">
              <adec:decorative xmlns:adec="http://schemas.microsoft.com/office/drawing/2017/decorative" val="1"/>
            </a:ext>
          </a:extLst>
        </xdr:cNvPr>
        <xdr:cNvSpPr/>
      </xdr:nvSpPr>
      <xdr:spPr>
        <a:xfrm>
          <a:off x="13325475" y="771525"/>
          <a:ext cx="1276350" cy="466725"/>
        </a:xfrm>
        <a:prstGeom prst="roundRect">
          <a:avLst>
            <a:gd name="adj" fmla="val 50000"/>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4</xdr:col>
      <xdr:colOff>952501</xdr:colOff>
      <xdr:row>2</xdr:row>
      <xdr:rowOff>0</xdr:rowOff>
    </xdr:from>
    <xdr:to>
      <xdr:col>9</xdr:col>
      <xdr:colOff>38101</xdr:colOff>
      <xdr:row>3</xdr:row>
      <xdr:rowOff>0</xdr:rowOff>
    </xdr:to>
    <xdr:grpSp>
      <xdr:nvGrpSpPr>
        <xdr:cNvPr id="59" name="Group 58">
          <a:extLst>
            <a:ext uri="{FF2B5EF4-FFF2-40B4-BE49-F238E27FC236}">
              <a16:creationId xmlns:a16="http://schemas.microsoft.com/office/drawing/2014/main" id="{00000000-0008-0000-0800-00003B000000}"/>
            </a:ext>
            <a:ext uri="{C183D7F6-B498-43B3-948B-1728B52AA6E4}">
              <adec:decorative xmlns:adec="http://schemas.microsoft.com/office/drawing/2017/decorative" val="1"/>
            </a:ext>
          </a:extLst>
        </xdr:cNvPr>
        <xdr:cNvGrpSpPr/>
      </xdr:nvGrpSpPr>
      <xdr:grpSpPr>
        <a:xfrm>
          <a:off x="3829051" y="1828800"/>
          <a:ext cx="5010150" cy="400050"/>
          <a:chOff x="12685971" y="-463"/>
          <a:chExt cx="3938947" cy="434577"/>
        </a:xfrm>
      </xdr:grpSpPr>
      <xdr:sp macro="" textlink="">
        <xdr:nvSpPr>
          <xdr:cNvPr id="60" name="Rectangle: Top Corners Rounded 216">
            <a:extLst>
              <a:ext uri="{FF2B5EF4-FFF2-40B4-BE49-F238E27FC236}">
                <a16:creationId xmlns:a16="http://schemas.microsoft.com/office/drawing/2014/main" id="{00000000-0008-0000-0800-00003C000000}"/>
              </a:ext>
            </a:extLst>
          </xdr:cNvPr>
          <xdr:cNvSpPr/>
        </xdr:nvSpPr>
        <xdr:spPr>
          <a:xfrm>
            <a:off x="12724071" y="28572"/>
            <a:ext cx="3838575" cy="405542"/>
          </a:xfrm>
          <a:prstGeom prst="round2SameRect">
            <a:avLst>
              <a:gd name="adj1" fmla="val 50000"/>
              <a:gd name="adj2" fmla="val 0"/>
            </a:avLst>
          </a:prstGeom>
          <a:noFill/>
          <a:ln w="825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1" name="Right Triangle 217">
            <a:extLst>
              <a:ext uri="{FF2B5EF4-FFF2-40B4-BE49-F238E27FC236}">
                <a16:creationId xmlns:a16="http://schemas.microsoft.com/office/drawing/2014/main" id="{00000000-0008-0000-0800-00003D000000}"/>
              </a:ext>
            </a:extLst>
          </xdr:cNvPr>
          <xdr:cNvSpPr>
            <a:spLocks/>
          </xdr:cNvSpPr>
        </xdr:nvSpPr>
        <xdr:spPr>
          <a:xfrm rot="10800000">
            <a:off x="16390918" y="-463"/>
            <a:ext cx="234000" cy="216477"/>
          </a:xfrm>
          <a:prstGeom prst="rtTriangle">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2" name="Right Triangle 218">
            <a:extLst>
              <a:ext uri="{FF2B5EF4-FFF2-40B4-BE49-F238E27FC236}">
                <a16:creationId xmlns:a16="http://schemas.microsoft.com/office/drawing/2014/main" id="{00000000-0008-0000-0800-00003E000000}"/>
              </a:ext>
            </a:extLst>
          </xdr:cNvPr>
          <xdr:cNvSpPr>
            <a:spLocks/>
          </xdr:cNvSpPr>
        </xdr:nvSpPr>
        <xdr:spPr>
          <a:xfrm rot="5400000">
            <a:off x="12694971" y="-9462"/>
            <a:ext cx="216000" cy="234000"/>
          </a:xfrm>
          <a:prstGeom prst="rtTriangle">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5</xdr:col>
      <xdr:colOff>0</xdr:colOff>
      <xdr:row>3</xdr:row>
      <xdr:rowOff>0</xdr:rowOff>
    </xdr:from>
    <xdr:to>
      <xdr:col>8</xdr:col>
      <xdr:colOff>1857375</xdr:colOff>
      <xdr:row>3</xdr:row>
      <xdr:rowOff>171450</xdr:rowOff>
    </xdr:to>
    <xdr:sp macro="" textlink="">
      <xdr:nvSpPr>
        <xdr:cNvPr id="25" name="Rectangle 24">
          <a:extLst>
            <a:ext uri="{FF2B5EF4-FFF2-40B4-BE49-F238E27FC236}">
              <a16:creationId xmlns:a16="http://schemas.microsoft.com/office/drawing/2014/main" id="{00000000-0008-0000-0800-000019000000}"/>
            </a:ext>
          </a:extLst>
        </xdr:cNvPr>
        <xdr:cNvSpPr/>
      </xdr:nvSpPr>
      <xdr:spPr>
        <a:xfrm>
          <a:off x="3838575" y="2228850"/>
          <a:ext cx="4333875" cy="171450"/>
        </a:xfrm>
        <a:prstGeom prst="rect">
          <a:avLst/>
        </a:prstGeom>
        <a:solidFill>
          <a:srgbClr val="FEE6D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i="1">
              <a:solidFill>
                <a:schemeClr val="tx2"/>
              </a:solidFill>
            </a:rPr>
            <a:t>collapse walkthrough</a:t>
          </a:r>
          <a:r>
            <a:rPr lang="en-AU" sz="1200" b="1" i="1" baseline="0">
              <a:solidFill>
                <a:schemeClr val="tx2"/>
              </a:solidFill>
            </a:rPr>
            <a:t> to view dataset</a:t>
          </a:r>
          <a:endParaRPr lang="en-AU" sz="1200" b="1" i="1">
            <a:solidFill>
              <a:schemeClr val="tx2"/>
            </a:solidFill>
          </a:endParaRPr>
        </a:p>
      </xdr:txBody>
    </xdr:sp>
    <xdr:clientData/>
  </xdr:twoCellAnchor>
  <xdr:twoCellAnchor editAs="absolute">
    <xdr:from>
      <xdr:col>3</xdr:col>
      <xdr:colOff>428625</xdr:colOff>
      <xdr:row>1</xdr:row>
      <xdr:rowOff>428625</xdr:rowOff>
    </xdr:from>
    <xdr:to>
      <xdr:col>4</xdr:col>
      <xdr:colOff>428619</xdr:colOff>
      <xdr:row>1</xdr:row>
      <xdr:rowOff>787489</xdr:rowOff>
    </xdr:to>
    <xdr:grpSp>
      <xdr:nvGrpSpPr>
        <xdr:cNvPr id="2" name="Home Button" descr="click to go to Cover Page">
          <a:hlinkClick xmlns:r="http://schemas.openxmlformats.org/officeDocument/2006/relationships" r:id="rId4"/>
          <a:extLst>
            <a:ext uri="{FF2B5EF4-FFF2-40B4-BE49-F238E27FC236}">
              <a16:creationId xmlns:a16="http://schemas.microsoft.com/office/drawing/2014/main" id="{00000000-0008-0000-0800-000002000000}"/>
            </a:ext>
          </a:extLst>
        </xdr:cNvPr>
        <xdr:cNvGrpSpPr/>
      </xdr:nvGrpSpPr>
      <xdr:grpSpPr>
        <a:xfrm>
          <a:off x="2505075" y="885825"/>
          <a:ext cx="800094" cy="358864"/>
          <a:chOff x="1447807" y="1147997"/>
          <a:chExt cx="800094" cy="358864"/>
        </a:xfrm>
      </xdr:grpSpPr>
      <xdr:sp macro="" textlink="">
        <xdr:nvSpPr>
          <xdr:cNvPr id="3" name="home b">
            <a:extLst>
              <a:ext uri="{FF2B5EF4-FFF2-40B4-BE49-F238E27FC236}">
                <a16:creationId xmlns:a16="http://schemas.microsoft.com/office/drawing/2014/main" id="{00000000-0008-0000-0800-000003000000}"/>
              </a:ext>
            </a:extLst>
          </xdr:cNvPr>
          <xdr:cNvSpPr>
            <a:spLocks noChangeAspect="1"/>
          </xdr:cNvSpPr>
        </xdr:nvSpPr>
        <xdr:spPr>
          <a:xfrm>
            <a:off x="1447807" y="1147997"/>
            <a:ext cx="800094" cy="358864"/>
          </a:xfrm>
          <a:prstGeom prst="roundRect">
            <a:avLst>
              <a:gd name="adj" fmla="val 49545"/>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100" b="1"/>
          </a:p>
        </xdr:txBody>
      </xdr:sp>
      <xdr:pic>
        <xdr:nvPicPr>
          <xdr:cNvPr id="4" name="home a" descr="Home with solid fill">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1685854" y="1155904"/>
            <a:ext cx="324000" cy="324000"/>
          </a:xfrm>
          <a:prstGeom prst="rect">
            <a:avLst/>
          </a:prstGeom>
        </xdr:spPr>
      </xdr:pic>
    </xdr:grpSp>
    <xdr:clientData/>
  </xdr:twoCellAnchor>
  <xdr:twoCellAnchor editAs="absolute">
    <xdr:from>
      <xdr:col>2</xdr:col>
      <xdr:colOff>381000</xdr:colOff>
      <xdr:row>1</xdr:row>
      <xdr:rowOff>428625</xdr:rowOff>
    </xdr:from>
    <xdr:to>
      <xdr:col>3</xdr:col>
      <xdr:colOff>247644</xdr:colOff>
      <xdr:row>1</xdr:row>
      <xdr:rowOff>787489</xdr:rowOff>
    </xdr:to>
    <xdr:sp macro="" textlink="">
      <xdr:nvSpPr>
        <xdr:cNvPr id="5" name="Glossary Button" descr="click to go to Glossary">
          <a:hlinkClick xmlns:r="http://schemas.openxmlformats.org/officeDocument/2006/relationships" r:id="rId7"/>
          <a:extLst>
            <a:ext uri="{FF2B5EF4-FFF2-40B4-BE49-F238E27FC236}">
              <a16:creationId xmlns:a16="http://schemas.microsoft.com/office/drawing/2014/main" id="{00000000-0008-0000-0800-000005000000}"/>
            </a:ext>
          </a:extLst>
        </xdr:cNvPr>
        <xdr:cNvSpPr>
          <a:spLocks noChangeAspect="1"/>
        </xdr:cNvSpPr>
      </xdr:nvSpPr>
      <xdr:spPr>
        <a:xfrm>
          <a:off x="1524000" y="885825"/>
          <a:ext cx="800094" cy="358864"/>
        </a:xfrm>
        <a:prstGeom prst="roundRect">
          <a:avLst>
            <a:gd name="adj" fmla="val 50000"/>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b="1"/>
            <a:t>GLOSSARY</a:t>
          </a:r>
        </a:p>
      </xdr:txBody>
    </xdr:sp>
    <xdr:clientData/>
  </xdr:twoCellAnchor>
  <xdr:twoCellAnchor editAs="oneCell">
    <xdr:from>
      <xdr:col>0</xdr:col>
      <xdr:colOff>0</xdr:colOff>
      <xdr:row>0</xdr:row>
      <xdr:rowOff>0</xdr:rowOff>
    </xdr:from>
    <xdr:to>
      <xdr:col>2</xdr:col>
      <xdr:colOff>457200</xdr:colOff>
      <xdr:row>8</xdr:row>
      <xdr:rowOff>62700</xdr:rowOff>
    </xdr:to>
    <xdr:pic>
      <xdr:nvPicPr>
        <xdr:cNvPr id="49" name="Picture 48">
          <a:extLst>
            <a:ext uri="{FF2B5EF4-FFF2-40B4-BE49-F238E27FC236}">
              <a16:creationId xmlns:a16="http://schemas.microsoft.com/office/drawing/2014/main" id="{00000000-0008-0000-0800-00003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xdr:blipFill>
      <xdr:spPr>
        <a:xfrm flipH="1">
          <a:off x="0" y="0"/>
          <a:ext cx="1600200" cy="2844000"/>
        </a:xfrm>
        <a:prstGeom prst="rect">
          <a:avLst/>
        </a:prstGeom>
      </xdr:spPr>
    </xdr:pic>
    <xdr:clientData/>
  </xdr:twoCellAnchor>
  <mc:AlternateContent xmlns:mc="http://schemas.openxmlformats.org/markup-compatibility/2006">
    <mc:Choice xmlns:a14="http://schemas.microsoft.com/office/drawing/2010/main" Requires="a14">
      <xdr:twoCellAnchor>
        <xdr:from>
          <xdr:col>5</xdr:col>
          <xdr:colOff>0</xdr:colOff>
          <xdr:row>3</xdr:row>
          <xdr:rowOff>0</xdr:rowOff>
        </xdr:from>
        <xdr:to>
          <xdr:col>12</xdr:col>
          <xdr:colOff>542925</xdr:colOff>
          <xdr:row>4</xdr:row>
          <xdr:rowOff>2133600</xdr:rowOff>
        </xdr:to>
        <xdr:sp macro="" textlink="">
          <xdr:nvSpPr>
            <xdr:cNvPr id="9217" name="Object 1" descr="interactive powerpoint that walks through the steps on the portal, for using the SBI tool."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absolute">
    <xdr:from>
      <xdr:col>5</xdr:col>
      <xdr:colOff>2197</xdr:colOff>
      <xdr:row>0</xdr:row>
      <xdr:rowOff>120012</xdr:rowOff>
    </xdr:from>
    <xdr:to>
      <xdr:col>9</xdr:col>
      <xdr:colOff>438150</xdr:colOff>
      <xdr:row>3</xdr:row>
      <xdr:rowOff>45536</xdr:rowOff>
    </xdr:to>
    <xdr:grpSp>
      <xdr:nvGrpSpPr>
        <xdr:cNvPr id="63" name="Overview" descr="After using the SBI Tool results to identify the trade credit payments that were made to small business suppliers, the next steps focuses on finalising the SBTCP Dataset.&#10;&#10;This involves:&#10;calculating the Payment Time for each payment in the dataset (Step 5) &#10;removing, from the dataset, payments that have been classified as partial payments &#10;(Step 6)">
          <a:extLst>
            <a:ext uri="{FF2B5EF4-FFF2-40B4-BE49-F238E27FC236}">
              <a16:creationId xmlns:a16="http://schemas.microsoft.com/office/drawing/2014/main" id="{00000000-0008-0000-0900-00003F000000}"/>
            </a:ext>
          </a:extLst>
        </xdr:cNvPr>
        <xdr:cNvGrpSpPr/>
      </xdr:nvGrpSpPr>
      <xdr:grpSpPr>
        <a:xfrm>
          <a:off x="3840772" y="120012"/>
          <a:ext cx="5398478" cy="1439999"/>
          <a:chOff x="157475" y="585538"/>
          <a:chExt cx="5400460" cy="1220400"/>
        </a:xfrm>
      </xdr:grpSpPr>
      <xdr:sp macro="" textlink="">
        <xdr:nvSpPr>
          <xdr:cNvPr id="64" name="O4details">
            <a:extLst>
              <a:ext uri="{FF2B5EF4-FFF2-40B4-BE49-F238E27FC236}">
                <a16:creationId xmlns:a16="http://schemas.microsoft.com/office/drawing/2014/main" id="{00000000-0008-0000-0900-000040000000}"/>
              </a:ext>
            </a:extLst>
          </xdr:cNvPr>
          <xdr:cNvSpPr/>
        </xdr:nvSpPr>
        <xdr:spPr>
          <a:xfrm rot="16200000">
            <a:off x="3409343" y="-342654"/>
            <a:ext cx="1220400" cy="3076784"/>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720000" rIns="36000" b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a:spcBef>
                <a:spcPts val="200"/>
              </a:spcBef>
              <a:spcAft>
                <a:spcPts val="200"/>
              </a:spcAft>
            </a:pPr>
            <a:r>
              <a:rPr lang="en-AU" sz="1000">
                <a:solidFill>
                  <a:schemeClr val="accent1"/>
                </a:solidFill>
              </a:rPr>
              <a:t>This involves:</a:t>
            </a:r>
          </a:p>
          <a:p>
            <a:pPr marL="144000" indent="-108000">
              <a:spcBef>
                <a:spcPts val="200"/>
              </a:spcBef>
              <a:spcAft>
                <a:spcPts val="200"/>
              </a:spcAft>
              <a:buFont typeface="Arial" panose="020B0604020202020204" pitchFamily="34" charset="0"/>
              <a:buChar char="•"/>
            </a:pPr>
            <a:r>
              <a:rPr lang="en-AU" sz="1000" kern="1200">
                <a:solidFill>
                  <a:schemeClr val="accent1"/>
                </a:solidFill>
                <a:effectLst/>
                <a:latin typeface="+mn-lt"/>
                <a:ea typeface="+mn-ea"/>
                <a:cs typeface="+mn-cs"/>
              </a:rPr>
              <a:t>removing, from the dataset, payments that have been classified as partial payments </a:t>
            </a:r>
            <a:r>
              <a:rPr lang="en-AU" sz="1000" b="1" kern="1200">
                <a:solidFill>
                  <a:schemeClr val="accent1"/>
                </a:solidFill>
                <a:effectLst/>
                <a:latin typeface="+mn-lt"/>
                <a:ea typeface="+mn-ea"/>
                <a:cs typeface="+mn-cs"/>
              </a:rPr>
              <a:t>(Step 5)</a:t>
            </a:r>
            <a:endParaRPr lang="en-AU" sz="1000">
              <a:solidFill>
                <a:schemeClr val="accent1"/>
              </a:solidFill>
            </a:endParaRPr>
          </a:p>
          <a:p>
            <a:pPr marL="144000" marR="0" lvl="0" indent="-108000" algn="l" defTabSz="457200" rtl="0" eaLnBrk="1" fontAlgn="auto" latinLnBrk="0" hangingPunct="1">
              <a:lnSpc>
                <a:spcPct val="100000"/>
              </a:lnSpc>
              <a:spcBef>
                <a:spcPts val="200"/>
              </a:spcBef>
              <a:spcAft>
                <a:spcPts val="200"/>
              </a:spcAft>
              <a:buClrTx/>
              <a:buSzTx/>
              <a:buFont typeface="Arial" panose="020B0604020202020204" pitchFamily="34" charset="0"/>
              <a:buChar char="•"/>
              <a:tabLst/>
              <a:defRPr/>
            </a:pPr>
            <a:r>
              <a:rPr lang="en-AU" sz="1000" kern="1200">
                <a:solidFill>
                  <a:schemeClr val="accent1"/>
                </a:solidFill>
                <a:effectLst/>
                <a:latin typeface="+mn-lt"/>
                <a:ea typeface="+mn-ea"/>
                <a:cs typeface="+mn-cs"/>
              </a:rPr>
              <a:t>calculating the Payment Time for each payment in the dataset </a:t>
            </a:r>
            <a:br>
              <a:rPr lang="en-AU" sz="1000" kern="1200">
                <a:solidFill>
                  <a:schemeClr val="accent1"/>
                </a:solidFill>
                <a:effectLst/>
                <a:latin typeface="+mn-lt"/>
                <a:ea typeface="+mn-ea"/>
                <a:cs typeface="+mn-cs"/>
              </a:rPr>
            </a:br>
            <a:r>
              <a:rPr lang="en-AU" sz="1000" b="1" kern="1200">
                <a:solidFill>
                  <a:schemeClr val="accent1"/>
                </a:solidFill>
                <a:effectLst/>
                <a:latin typeface="+mn-lt"/>
                <a:ea typeface="+mn-ea"/>
                <a:cs typeface="+mn-cs"/>
              </a:rPr>
              <a:t>(Step 6)</a:t>
            </a:r>
            <a:r>
              <a:rPr lang="en-AU" sz="1000" kern="1200">
                <a:solidFill>
                  <a:schemeClr val="accent1"/>
                </a:solidFill>
                <a:effectLst/>
                <a:latin typeface="+mn-lt"/>
                <a:ea typeface="+mn-ea"/>
                <a:cs typeface="+mn-cs"/>
              </a:rPr>
              <a:t> </a:t>
            </a:r>
            <a:endParaRPr lang="en-AU" sz="1000">
              <a:solidFill>
                <a:schemeClr val="accent1"/>
              </a:solidFill>
            </a:endParaRPr>
          </a:p>
        </xdr:txBody>
      </xdr:sp>
      <xdr:sp macro="" textlink="">
        <xdr:nvSpPr>
          <xdr:cNvPr id="66" name="O1details">
            <a:extLst>
              <a:ext uri="{FF2B5EF4-FFF2-40B4-BE49-F238E27FC236}">
                <a16:creationId xmlns:a16="http://schemas.microsoft.com/office/drawing/2014/main" id="{00000000-0008-0000-0900-000042000000}"/>
              </a:ext>
            </a:extLst>
          </xdr:cNvPr>
          <xdr:cNvSpPr>
            <a:spLocks/>
          </xdr:cNvSpPr>
        </xdr:nvSpPr>
        <xdr:spPr>
          <a:xfrm rot="16200000">
            <a:off x="1568200" y="201548"/>
            <a:ext cx="1220400" cy="1988379"/>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90000" rIns="36000" bIns="108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300"/>
              </a:spcBef>
              <a:spcAft>
                <a:spcPts val="300"/>
              </a:spcAft>
            </a:pPr>
            <a:r>
              <a:rPr lang="en-AU" sz="1000">
                <a:solidFill>
                  <a:schemeClr val="tx2"/>
                </a:solidFill>
              </a:rPr>
              <a:t>After using the SBI Tool results to identify the trade credit payments that were made to small business suppliers, the next steps focuses on finalising the SBTCP Dataset.</a:t>
            </a:r>
          </a:p>
        </xdr:txBody>
      </xdr:sp>
      <xdr:sp macro="" textlink="">
        <xdr:nvSpPr>
          <xdr:cNvPr id="67" name="OBack">
            <a:extLst>
              <a:ext uri="{FF2B5EF4-FFF2-40B4-BE49-F238E27FC236}">
                <a16:creationId xmlns:a16="http://schemas.microsoft.com/office/drawing/2014/main" id="{00000000-0008-0000-0900-000043000000}"/>
              </a:ext>
            </a:extLst>
          </xdr:cNvPr>
          <xdr:cNvSpPr>
            <a:spLocks/>
          </xdr:cNvSpPr>
        </xdr:nvSpPr>
        <xdr:spPr>
          <a:xfrm rot="16200000">
            <a:off x="63400" y="679613"/>
            <a:ext cx="1220400" cy="1032249"/>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0" rIns="36000" bIns="72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a:r>
              <a:rPr lang="en-AU" sz="1600" b="1">
                <a:solidFill>
                  <a:schemeClr val="bg1"/>
                </a:solidFill>
              </a:rPr>
              <a:t>Overview </a:t>
            </a:r>
          </a:p>
        </xdr:txBody>
      </xdr:sp>
    </xdr:grpSp>
    <xdr:clientData/>
  </xdr:twoCellAnchor>
  <xdr:twoCellAnchor editAs="absolute">
    <xdr:from>
      <xdr:col>9</xdr:col>
      <xdr:colOff>733425</xdr:colOff>
      <xdr:row>1</xdr:row>
      <xdr:rowOff>396682</xdr:rowOff>
    </xdr:from>
    <xdr:to>
      <xdr:col>21</xdr:col>
      <xdr:colOff>465082</xdr:colOff>
      <xdr:row>3</xdr:row>
      <xdr:rowOff>45536</xdr:rowOff>
    </xdr:to>
    <xdr:grpSp>
      <xdr:nvGrpSpPr>
        <xdr:cNvPr id="110" name="Step 5" descr="Calculating Payment Times:&#10;Entities need to calculate and record the Payment Time for each individual payment captured in the SBTCP Dataset&#10;&#10;To achieve this, add a new column to the table:&#10; - Payment Time&#10;Refer to ‘New column explained’ section for more information on each of the new column headings&#10;&#10;Note: For added clarity, the heading of the newly added ‘Payment Time’ column has been shaded in purple. ">
          <a:extLst>
            <a:ext uri="{FF2B5EF4-FFF2-40B4-BE49-F238E27FC236}">
              <a16:creationId xmlns:a16="http://schemas.microsoft.com/office/drawing/2014/main" id="{00000000-0008-0000-0900-00006E000000}"/>
            </a:ext>
          </a:extLst>
        </xdr:cNvPr>
        <xdr:cNvGrpSpPr/>
      </xdr:nvGrpSpPr>
      <xdr:grpSpPr>
        <a:xfrm>
          <a:off x="9534525" y="901507"/>
          <a:ext cx="11561707" cy="658504"/>
          <a:chOff x="374489" y="4591595"/>
          <a:chExt cx="11561707" cy="576001"/>
        </a:xfrm>
      </xdr:grpSpPr>
      <xdr:sp macro="" textlink="">
        <xdr:nvSpPr>
          <xdr:cNvPr id="111" name="O4details">
            <a:extLst>
              <a:ext uri="{FF2B5EF4-FFF2-40B4-BE49-F238E27FC236}">
                <a16:creationId xmlns:a16="http://schemas.microsoft.com/office/drawing/2014/main" id="{00000000-0008-0000-0900-00006F000000}"/>
              </a:ext>
            </a:extLst>
          </xdr:cNvPr>
          <xdr:cNvSpPr/>
        </xdr:nvSpPr>
        <xdr:spPr>
          <a:xfrm rot="16200000">
            <a:off x="10160658" y="3392057"/>
            <a:ext cx="576000" cy="2975076"/>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0" tIns="684000" rIns="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a:spcBef>
                <a:spcPts val="200"/>
              </a:spcBef>
              <a:spcAft>
                <a:spcPts val="200"/>
              </a:spcAft>
            </a:pPr>
            <a:r>
              <a:rPr lang="en-AU" sz="1000" b="1">
                <a:solidFill>
                  <a:schemeClr val="tx2"/>
                </a:solidFill>
              </a:rPr>
              <a:t>Note</a:t>
            </a:r>
            <a:r>
              <a:rPr lang="en-AU" sz="1000">
                <a:solidFill>
                  <a:schemeClr val="tx2"/>
                </a:solidFill>
              </a:rPr>
              <a:t>: For added clarity, the heading of the newly added ‘Payment Time’ column has been shaded in </a:t>
            </a:r>
            <a:r>
              <a:rPr lang="en-AU" sz="1000">
                <a:solidFill>
                  <a:schemeClr val="bg1"/>
                </a:solidFill>
                <a:highlight>
                  <a:srgbClr val="9230E3"/>
                </a:highlight>
              </a:rPr>
              <a:t>purple</a:t>
            </a:r>
            <a:r>
              <a:rPr lang="en-AU" sz="1000">
                <a:solidFill>
                  <a:schemeClr val="tx2"/>
                </a:solidFill>
              </a:rPr>
              <a:t>. </a:t>
            </a:r>
          </a:p>
        </xdr:txBody>
      </xdr:sp>
      <xdr:sp macro="" textlink="">
        <xdr:nvSpPr>
          <xdr:cNvPr id="112" name="O4details">
            <a:extLst>
              <a:ext uri="{FF2B5EF4-FFF2-40B4-BE49-F238E27FC236}">
                <a16:creationId xmlns:a16="http://schemas.microsoft.com/office/drawing/2014/main" id="{00000000-0008-0000-0900-000070000000}"/>
              </a:ext>
            </a:extLst>
          </xdr:cNvPr>
          <xdr:cNvSpPr/>
        </xdr:nvSpPr>
        <xdr:spPr>
          <a:xfrm rot="16200000">
            <a:off x="6381555" y="2063900"/>
            <a:ext cx="576000" cy="5631389"/>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684000" rIns="36000" bIns="108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100"/>
              </a:spcBef>
              <a:spcAft>
                <a:spcPts val="100"/>
              </a:spcAft>
            </a:pPr>
            <a:r>
              <a:rPr lang="en-AU" sz="1000" kern="1200">
                <a:solidFill>
                  <a:schemeClr val="tx2"/>
                </a:solidFill>
                <a:effectLst/>
                <a:latin typeface="+mn-lt"/>
                <a:ea typeface="+mn-ea"/>
                <a:cs typeface="+mn-cs"/>
              </a:rPr>
              <a:t>To achieve this, add a</a:t>
            </a:r>
            <a:r>
              <a:rPr lang="en-AU" sz="1000" kern="1200" baseline="0">
                <a:solidFill>
                  <a:schemeClr val="tx2"/>
                </a:solidFill>
                <a:effectLst/>
                <a:latin typeface="+mn-lt"/>
                <a:ea typeface="+mn-ea"/>
                <a:cs typeface="+mn-cs"/>
              </a:rPr>
              <a:t> </a:t>
            </a:r>
            <a:r>
              <a:rPr lang="en-AU" sz="1000" kern="1200">
                <a:solidFill>
                  <a:schemeClr val="tx2"/>
                </a:solidFill>
                <a:effectLst/>
                <a:latin typeface="+mn-lt"/>
                <a:ea typeface="+mn-ea"/>
                <a:cs typeface="+mn-cs"/>
              </a:rPr>
              <a:t>new column to the table:</a:t>
            </a:r>
          </a:p>
          <a:p>
            <a:pPr marL="180000" indent="-108000">
              <a:spcBef>
                <a:spcPts val="100"/>
              </a:spcBef>
              <a:spcAft>
                <a:spcPts val="100"/>
              </a:spcAft>
              <a:buFont typeface="Arial" panose="020B0604020202020204" pitchFamily="34" charset="0"/>
              <a:buChar char="•"/>
            </a:pPr>
            <a:r>
              <a:rPr lang="en-AU" sz="1000" b="1">
                <a:solidFill>
                  <a:schemeClr val="tx2"/>
                </a:solidFill>
              </a:rPr>
              <a:t>Payment Time</a:t>
            </a:r>
            <a:endParaRPr lang="en-AU" sz="1000" kern="1200">
              <a:solidFill>
                <a:schemeClr val="tx2"/>
              </a:solidFill>
              <a:effectLst/>
              <a:latin typeface="+mn-lt"/>
              <a:ea typeface="+mn-ea"/>
              <a:cs typeface="+mn-cs"/>
            </a:endParaRPr>
          </a:p>
          <a:p>
            <a:pPr algn="ctr">
              <a:spcBef>
                <a:spcPts val="100"/>
              </a:spcBef>
              <a:spcAft>
                <a:spcPts val="100"/>
              </a:spcAft>
            </a:pPr>
            <a:r>
              <a:rPr lang="en-AU" sz="1000" i="1">
                <a:solidFill>
                  <a:schemeClr val="tx2"/>
                </a:solidFill>
              </a:rPr>
              <a:t>R</a:t>
            </a:r>
            <a:r>
              <a:rPr lang="en-AU" sz="900" i="1" kern="1200">
                <a:solidFill>
                  <a:schemeClr val="tx2"/>
                </a:solidFill>
                <a:effectLst/>
                <a:latin typeface="+mn-lt"/>
                <a:ea typeface="+mn-ea"/>
                <a:cs typeface="+mn-cs"/>
              </a:rPr>
              <a:t>efer to ‘New column explained’ section for more information on each of the new column headings</a:t>
            </a:r>
            <a:endParaRPr lang="en-AU" sz="900" i="1">
              <a:solidFill>
                <a:schemeClr val="tx2"/>
              </a:solidFill>
            </a:endParaRPr>
          </a:p>
        </xdr:txBody>
      </xdr:sp>
      <xdr:sp macro="" textlink="">
        <xdr:nvSpPr>
          <xdr:cNvPr id="113" name="O1details" descr="&#10;">
            <a:extLst>
              <a:ext uri="{FF2B5EF4-FFF2-40B4-BE49-F238E27FC236}">
                <a16:creationId xmlns:a16="http://schemas.microsoft.com/office/drawing/2014/main" id="{00000000-0008-0000-0900-000071000000}"/>
              </a:ext>
            </a:extLst>
          </xdr:cNvPr>
          <xdr:cNvSpPr>
            <a:spLocks/>
          </xdr:cNvSpPr>
        </xdr:nvSpPr>
        <xdr:spPr>
          <a:xfrm rot="16200000">
            <a:off x="2638800" y="3428405"/>
            <a:ext cx="576000" cy="2902381"/>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324000" rIns="36000" bIns="108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300"/>
              </a:spcBef>
              <a:spcAft>
                <a:spcPts val="300"/>
              </a:spcAft>
            </a:pPr>
            <a:r>
              <a:rPr lang="en-AU" sz="1000">
                <a:solidFill>
                  <a:schemeClr val="tx2"/>
                </a:solidFill>
              </a:rPr>
              <a:t>Entities need to calculate and record the Payment Time for each individual payment captured in the SBTCP Dataset.</a:t>
            </a:r>
            <a:endParaRPr lang="en-AU" sz="1000" b="1">
              <a:solidFill>
                <a:schemeClr val="tx2"/>
              </a:solidFill>
            </a:endParaRPr>
          </a:p>
        </xdr:txBody>
      </xdr:sp>
      <xdr:sp macro="" textlink="">
        <xdr:nvSpPr>
          <xdr:cNvPr id="114" name="OBack">
            <a:extLst>
              <a:ext uri="{FF2B5EF4-FFF2-40B4-BE49-F238E27FC236}">
                <a16:creationId xmlns:a16="http://schemas.microsoft.com/office/drawing/2014/main" id="{00000000-0008-0000-0900-000072000000}"/>
              </a:ext>
            </a:extLst>
          </xdr:cNvPr>
          <xdr:cNvSpPr>
            <a:spLocks/>
          </xdr:cNvSpPr>
        </xdr:nvSpPr>
        <xdr:spPr>
          <a:xfrm rot="16200000">
            <a:off x="783089" y="4182995"/>
            <a:ext cx="576000" cy="1393200"/>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0" rIns="36000" bIns="72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400" b="1">
                <a:solidFill>
                  <a:schemeClr val="bg1"/>
                </a:solidFill>
              </a:rPr>
              <a:t>Step 6</a:t>
            </a:r>
          </a:p>
          <a:p>
            <a:pPr algn="ctr"/>
            <a:r>
              <a:rPr lang="en-AU" sz="1200" b="1">
                <a:solidFill>
                  <a:schemeClr val="bg1"/>
                </a:solidFill>
              </a:rPr>
              <a:t>Calculating Payment Times</a:t>
            </a:r>
          </a:p>
        </xdr:txBody>
      </xdr:sp>
    </xdr:grpSp>
    <xdr:clientData/>
  </xdr:twoCellAnchor>
  <xdr:twoCellAnchor editAs="absolute">
    <xdr:from>
      <xdr:col>9</xdr:col>
      <xdr:colOff>733425</xdr:colOff>
      <xdr:row>0</xdr:row>
      <xdr:rowOff>120013</xdr:rowOff>
    </xdr:from>
    <xdr:to>
      <xdr:col>21</xdr:col>
      <xdr:colOff>467550</xdr:colOff>
      <xdr:row>1</xdr:row>
      <xdr:rowOff>273693</xdr:rowOff>
    </xdr:to>
    <xdr:grpSp>
      <xdr:nvGrpSpPr>
        <xdr:cNvPr id="115" name="Step 6" descr="Excluding partial payments:&#10;In a payment times report, the data reported regarding payment times must be calculated based only on payments that have fully settled a payment obligation. &#10;Partial payments are not to be used for the calculation of payment times data.&#10;&#10;For this reason, payments that have been recorded as partial payments in the TCP Dataset must be excluded from the SBTCP Dataset before proceeding.&#10;&#10;Note: For added clarity and readability, payments that have been classified as partial payments are shaded in yellow. &#10;">
          <a:extLst>
            <a:ext uri="{FF2B5EF4-FFF2-40B4-BE49-F238E27FC236}">
              <a16:creationId xmlns:a16="http://schemas.microsoft.com/office/drawing/2014/main" id="{00000000-0008-0000-0900-000073000000}"/>
            </a:ext>
          </a:extLst>
        </xdr:cNvPr>
        <xdr:cNvGrpSpPr/>
      </xdr:nvGrpSpPr>
      <xdr:grpSpPr>
        <a:xfrm>
          <a:off x="9534525" y="120013"/>
          <a:ext cx="11564175" cy="658505"/>
          <a:chOff x="374489" y="4583263"/>
          <a:chExt cx="11564175" cy="576002"/>
        </a:xfrm>
      </xdr:grpSpPr>
      <xdr:sp macro="" textlink="">
        <xdr:nvSpPr>
          <xdr:cNvPr id="116" name="O4details">
            <a:extLst>
              <a:ext uri="{FF2B5EF4-FFF2-40B4-BE49-F238E27FC236}">
                <a16:creationId xmlns:a16="http://schemas.microsoft.com/office/drawing/2014/main" id="{00000000-0008-0000-0900-000074000000}"/>
              </a:ext>
            </a:extLst>
          </xdr:cNvPr>
          <xdr:cNvSpPr/>
        </xdr:nvSpPr>
        <xdr:spPr>
          <a:xfrm rot="16200000">
            <a:off x="10163126" y="3383726"/>
            <a:ext cx="576000" cy="2975076"/>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0" tIns="684000" rIns="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a:spcBef>
                <a:spcPts val="200"/>
              </a:spcBef>
              <a:spcAft>
                <a:spcPts val="200"/>
              </a:spcAft>
            </a:pPr>
            <a:r>
              <a:rPr lang="en-AU" sz="1000" b="1">
                <a:solidFill>
                  <a:schemeClr val="tx2"/>
                </a:solidFill>
              </a:rPr>
              <a:t>Note</a:t>
            </a:r>
            <a:r>
              <a:rPr lang="en-AU" sz="1000">
                <a:solidFill>
                  <a:schemeClr val="tx2"/>
                </a:solidFill>
              </a:rPr>
              <a:t>: For added clarity and readability, payments that have been classified as partial payments are shaded in </a:t>
            </a:r>
            <a:r>
              <a:rPr lang="en-AU" sz="1000">
                <a:solidFill>
                  <a:schemeClr val="tx2"/>
                </a:solidFill>
                <a:highlight>
                  <a:srgbClr val="FDFAC5"/>
                </a:highlight>
              </a:rPr>
              <a:t>yellow</a:t>
            </a:r>
            <a:r>
              <a:rPr lang="en-AU" sz="1000">
                <a:solidFill>
                  <a:schemeClr val="tx2"/>
                </a:solidFill>
              </a:rPr>
              <a:t>. </a:t>
            </a:r>
          </a:p>
        </xdr:txBody>
      </xdr:sp>
      <xdr:sp macro="" textlink="">
        <xdr:nvSpPr>
          <xdr:cNvPr id="117" name="O4details">
            <a:extLst>
              <a:ext uri="{FF2B5EF4-FFF2-40B4-BE49-F238E27FC236}">
                <a16:creationId xmlns:a16="http://schemas.microsoft.com/office/drawing/2014/main" id="{00000000-0008-0000-0900-000075000000}"/>
              </a:ext>
            </a:extLst>
          </xdr:cNvPr>
          <xdr:cNvSpPr/>
        </xdr:nvSpPr>
        <xdr:spPr>
          <a:xfrm rot="16200000">
            <a:off x="7365093" y="2982245"/>
            <a:ext cx="576000" cy="377804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684000" rIns="36000" bIns="108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100"/>
              </a:spcBef>
              <a:spcAft>
                <a:spcPts val="100"/>
              </a:spcAft>
            </a:pPr>
            <a:r>
              <a:rPr lang="en-AU" sz="1000" kern="1200">
                <a:solidFill>
                  <a:schemeClr val="tx2"/>
                </a:solidFill>
                <a:effectLst/>
                <a:latin typeface="+mn-lt"/>
                <a:ea typeface="+mn-ea"/>
                <a:cs typeface="+mn-cs"/>
              </a:rPr>
              <a:t>For this reason, payments that have been recorded as partial payments in the TCP Dataset must be excluded from the SBTCP Dataset before proceeding.</a:t>
            </a:r>
            <a:endParaRPr lang="en-AU" sz="900" i="1">
              <a:solidFill>
                <a:schemeClr val="tx2"/>
              </a:solidFill>
            </a:endParaRPr>
          </a:p>
        </xdr:txBody>
      </xdr:sp>
      <xdr:sp macro="" textlink="">
        <xdr:nvSpPr>
          <xdr:cNvPr id="118" name="O1details">
            <a:extLst>
              <a:ext uri="{FF2B5EF4-FFF2-40B4-BE49-F238E27FC236}">
                <a16:creationId xmlns:a16="http://schemas.microsoft.com/office/drawing/2014/main" id="{00000000-0008-0000-0900-000076000000}"/>
              </a:ext>
            </a:extLst>
          </xdr:cNvPr>
          <xdr:cNvSpPr>
            <a:spLocks/>
          </xdr:cNvSpPr>
        </xdr:nvSpPr>
        <xdr:spPr>
          <a:xfrm rot="16200000">
            <a:off x="3607242" y="2483165"/>
            <a:ext cx="576000" cy="4776198"/>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324000" rIns="36000" bIns="108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300"/>
              </a:spcBef>
              <a:spcAft>
                <a:spcPts val="300"/>
              </a:spcAft>
            </a:pPr>
            <a:r>
              <a:rPr lang="en-AU" sz="1000">
                <a:solidFill>
                  <a:schemeClr val="tx2"/>
                </a:solidFill>
              </a:rPr>
              <a:t>In a payment times report, the data reported regarding payment times must be calculated based only on payments that have fully settled a payment obligation. </a:t>
            </a:r>
            <a:br>
              <a:rPr lang="en-AU" sz="1000">
                <a:solidFill>
                  <a:schemeClr val="tx2"/>
                </a:solidFill>
              </a:rPr>
            </a:br>
            <a:r>
              <a:rPr lang="en-AU" sz="1000">
                <a:solidFill>
                  <a:schemeClr val="tx2"/>
                </a:solidFill>
              </a:rPr>
              <a:t>Partial payments are not to be used for the calculation of payment times data.</a:t>
            </a:r>
            <a:endParaRPr lang="en-AU" sz="1000" b="1">
              <a:solidFill>
                <a:schemeClr val="tx2"/>
              </a:solidFill>
            </a:endParaRPr>
          </a:p>
        </xdr:txBody>
      </xdr:sp>
      <xdr:sp macro="" textlink="">
        <xdr:nvSpPr>
          <xdr:cNvPr id="119" name="OBack">
            <a:extLst>
              <a:ext uri="{FF2B5EF4-FFF2-40B4-BE49-F238E27FC236}">
                <a16:creationId xmlns:a16="http://schemas.microsoft.com/office/drawing/2014/main" id="{00000000-0008-0000-0900-000077000000}"/>
              </a:ext>
            </a:extLst>
          </xdr:cNvPr>
          <xdr:cNvSpPr>
            <a:spLocks/>
          </xdr:cNvSpPr>
        </xdr:nvSpPr>
        <xdr:spPr>
          <a:xfrm rot="16200000">
            <a:off x="783089" y="4174663"/>
            <a:ext cx="576000" cy="1393200"/>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0" rIns="36000" bIns="72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400" b="1">
                <a:solidFill>
                  <a:schemeClr val="bg1"/>
                </a:solidFill>
              </a:rPr>
              <a:t>Step 5</a:t>
            </a:r>
          </a:p>
          <a:p>
            <a:pPr algn="ctr"/>
            <a:r>
              <a:rPr lang="en-AU" sz="1200" b="1">
                <a:solidFill>
                  <a:schemeClr val="bg1"/>
                </a:solidFill>
              </a:rPr>
              <a:t>Excluding partial payments</a:t>
            </a:r>
          </a:p>
        </xdr:txBody>
      </xdr:sp>
    </xdr:grpSp>
    <xdr:clientData/>
  </xdr:twoCellAnchor>
  <xdr:twoCellAnchor editAs="oneCell">
    <xdr:from>
      <xdr:col>22</xdr:col>
      <xdr:colOff>224677</xdr:colOff>
      <xdr:row>17</xdr:row>
      <xdr:rowOff>449901</xdr:rowOff>
    </xdr:from>
    <xdr:to>
      <xdr:col>22</xdr:col>
      <xdr:colOff>889748</xdr:colOff>
      <xdr:row>17</xdr:row>
      <xdr:rowOff>771525</xdr:rowOff>
    </xdr:to>
    <xdr:sp macro="" textlink="">
      <xdr:nvSpPr>
        <xdr:cNvPr id="2" name="TextBox 23">
          <a:extLst>
            <a:ext uri="{FF2B5EF4-FFF2-40B4-BE49-F238E27FC236}">
              <a16:creationId xmlns:a16="http://schemas.microsoft.com/office/drawing/2014/main" id="{00000000-0008-0000-0900-000002000000}"/>
            </a:ext>
          </a:extLst>
        </xdr:cNvPr>
        <xdr:cNvSpPr txBox="1"/>
      </xdr:nvSpPr>
      <xdr:spPr>
        <a:xfrm>
          <a:off x="21970252" y="3193101"/>
          <a:ext cx="665071" cy="321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22</xdr:col>
      <xdr:colOff>0</xdr:colOff>
      <xdr:row>17</xdr:row>
      <xdr:rowOff>0</xdr:rowOff>
    </xdr:from>
    <xdr:to>
      <xdr:col>23</xdr:col>
      <xdr:colOff>0</xdr:colOff>
      <xdr:row>17</xdr:row>
      <xdr:rowOff>441617</xdr:rowOff>
    </xdr:to>
    <xdr:sp macro="" textlink="W18">
      <xdr:nvSpPr>
        <xdr:cNvPr id="3" name="TextBox 24">
          <a:extLst>
            <a:ext uri="{FF2B5EF4-FFF2-40B4-BE49-F238E27FC236}">
              <a16:creationId xmlns:a16="http://schemas.microsoft.com/office/drawing/2014/main" id="{00000000-0008-0000-0900-000003000000}"/>
            </a:ext>
          </a:extLst>
        </xdr:cNvPr>
        <xdr:cNvSpPr txBox="1"/>
      </xdr:nvSpPr>
      <xdr:spPr>
        <a:xfrm>
          <a:off x="21745575" y="2781300"/>
          <a:ext cx="1114425"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CC30D2A3-FB34-4E83-92DD-AFFDF959204D}" type="TxLink">
            <a:rPr lang="en-US" sz="1100" b="1" i="0" u="none" strike="noStrike">
              <a:solidFill>
                <a:schemeClr val="tx2"/>
              </a:solidFill>
              <a:latin typeface="Calibri"/>
              <a:ea typeface="Calibri"/>
              <a:cs typeface="Calibri"/>
            </a:rPr>
            <a:pPr algn="ctr">
              <a:lnSpc>
                <a:spcPts val="1150"/>
              </a:lnSpc>
            </a:pPr>
            <a:t>RCTI </a:t>
          </a:fld>
          <a:endParaRPr lang="en-AU" sz="1100" b="1" i="0">
            <a:solidFill>
              <a:schemeClr val="tx2"/>
            </a:solidFill>
          </a:endParaRPr>
        </a:p>
      </xdr:txBody>
    </xdr:sp>
    <xdr:clientData/>
  </xdr:twoCellAnchor>
  <xdr:twoCellAnchor editAs="oneCell">
    <xdr:from>
      <xdr:col>23</xdr:col>
      <xdr:colOff>224677</xdr:colOff>
      <xdr:row>17</xdr:row>
      <xdr:rowOff>516577</xdr:rowOff>
    </xdr:from>
    <xdr:to>
      <xdr:col>23</xdr:col>
      <xdr:colOff>889748</xdr:colOff>
      <xdr:row>17</xdr:row>
      <xdr:rowOff>781051</xdr:rowOff>
    </xdr:to>
    <xdr:sp macro="" textlink="">
      <xdr:nvSpPr>
        <xdr:cNvPr id="4" name="TextBox 23">
          <a:extLst>
            <a:ext uri="{FF2B5EF4-FFF2-40B4-BE49-F238E27FC236}">
              <a16:creationId xmlns:a16="http://schemas.microsoft.com/office/drawing/2014/main" id="{00000000-0008-0000-0900-000004000000}"/>
            </a:ext>
          </a:extLst>
        </xdr:cNvPr>
        <xdr:cNvSpPr txBox="1"/>
      </xdr:nvSpPr>
      <xdr:spPr>
        <a:xfrm>
          <a:off x="23084677" y="3259777"/>
          <a:ext cx="665071" cy="264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23</xdr:col>
      <xdr:colOff>9525</xdr:colOff>
      <xdr:row>16</xdr:row>
      <xdr:rowOff>66674</xdr:rowOff>
    </xdr:from>
    <xdr:to>
      <xdr:col>24</xdr:col>
      <xdr:colOff>9525</xdr:colOff>
      <xdr:row>17</xdr:row>
      <xdr:rowOff>511199</xdr:rowOff>
    </xdr:to>
    <xdr:sp macro="" textlink="X18">
      <xdr:nvSpPr>
        <xdr:cNvPr id="5" name="TextBox 24">
          <a:extLst>
            <a:ext uri="{FF2B5EF4-FFF2-40B4-BE49-F238E27FC236}">
              <a16:creationId xmlns:a16="http://schemas.microsoft.com/office/drawing/2014/main" id="{00000000-0008-0000-0900-000005000000}"/>
            </a:ext>
          </a:extLst>
        </xdr:cNvPr>
        <xdr:cNvSpPr txBox="1"/>
      </xdr:nvSpPr>
      <xdr:spPr>
        <a:xfrm>
          <a:off x="22869525" y="2781299"/>
          <a:ext cx="1114425" cy="5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F4316CD1-49E7-4437-ABD2-060F5DC7457C}" type="TxLink">
            <a:rPr lang="en-US" sz="1100" b="1" i="0" u="none" strike="noStrike">
              <a:solidFill>
                <a:schemeClr val="tx2"/>
              </a:solidFill>
              <a:latin typeface="Calibri"/>
              <a:ea typeface="Calibri"/>
              <a:cs typeface="Calibri"/>
            </a:rPr>
            <a:pPr algn="ctr">
              <a:lnSpc>
                <a:spcPts val="1150"/>
              </a:lnSpc>
            </a:pPr>
            <a:t>Credit Card Payment</a:t>
          </a:fld>
          <a:endParaRPr lang="en-AU" sz="1100" b="1" i="0">
            <a:solidFill>
              <a:schemeClr val="tx2"/>
            </a:solidFill>
          </a:endParaRPr>
        </a:p>
      </xdr:txBody>
    </xdr:sp>
    <xdr:clientData/>
  </xdr:twoCellAnchor>
  <xdr:twoCellAnchor editAs="oneCell">
    <xdr:from>
      <xdr:col>21</xdr:col>
      <xdr:colOff>224677</xdr:colOff>
      <xdr:row>17</xdr:row>
      <xdr:rowOff>526102</xdr:rowOff>
    </xdr:from>
    <xdr:to>
      <xdr:col>21</xdr:col>
      <xdr:colOff>889748</xdr:colOff>
      <xdr:row>17</xdr:row>
      <xdr:rowOff>771526</xdr:rowOff>
    </xdr:to>
    <xdr:sp macro="" textlink="">
      <xdr:nvSpPr>
        <xdr:cNvPr id="6" name="TextBox 23">
          <a:extLst>
            <a:ext uri="{FF2B5EF4-FFF2-40B4-BE49-F238E27FC236}">
              <a16:creationId xmlns:a16="http://schemas.microsoft.com/office/drawing/2014/main" id="{00000000-0008-0000-0900-000006000000}"/>
            </a:ext>
          </a:extLst>
        </xdr:cNvPr>
        <xdr:cNvSpPr txBox="1"/>
      </xdr:nvSpPr>
      <xdr:spPr>
        <a:xfrm>
          <a:off x="20855827" y="3269302"/>
          <a:ext cx="665071" cy="245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21</xdr:col>
      <xdr:colOff>0</xdr:colOff>
      <xdr:row>17</xdr:row>
      <xdr:rowOff>76200</xdr:rowOff>
    </xdr:from>
    <xdr:to>
      <xdr:col>22</xdr:col>
      <xdr:colOff>0</xdr:colOff>
      <xdr:row>17</xdr:row>
      <xdr:rowOff>517817</xdr:rowOff>
    </xdr:to>
    <xdr:sp macro="" textlink="V18">
      <xdr:nvSpPr>
        <xdr:cNvPr id="7" name="TextBox 24">
          <a:extLst>
            <a:ext uri="{FF2B5EF4-FFF2-40B4-BE49-F238E27FC236}">
              <a16:creationId xmlns:a16="http://schemas.microsoft.com/office/drawing/2014/main" id="{00000000-0008-0000-0900-000007000000}"/>
            </a:ext>
          </a:extLst>
        </xdr:cNvPr>
        <xdr:cNvSpPr txBox="1"/>
      </xdr:nvSpPr>
      <xdr:spPr>
        <a:xfrm>
          <a:off x="20631150" y="2857500"/>
          <a:ext cx="1114425"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766D7351-F8D4-4F00-961D-92DD43FE972D}" type="TxLink">
            <a:rPr lang="en-US" sz="1100" b="1" i="0" u="none" strike="noStrike">
              <a:solidFill>
                <a:schemeClr val="tx2"/>
              </a:solidFill>
              <a:latin typeface="Calibri"/>
              <a:ea typeface="Calibri"/>
              <a:cs typeface="Calibri"/>
            </a:rPr>
            <a:pPr algn="ctr">
              <a:lnSpc>
                <a:spcPts val="1150"/>
              </a:lnSpc>
            </a:pPr>
            <a:t>Peppol eInvoice enabled</a:t>
          </a:fld>
          <a:endParaRPr lang="en-AU" sz="1100" b="1" i="0">
            <a:solidFill>
              <a:schemeClr val="tx2"/>
            </a:solidFill>
          </a:endParaRPr>
        </a:p>
      </xdr:txBody>
    </xdr:sp>
    <xdr:clientData/>
  </xdr:twoCellAnchor>
  <xdr:twoCellAnchor editAs="oneCell">
    <xdr:from>
      <xdr:col>27</xdr:col>
      <xdr:colOff>224677</xdr:colOff>
      <xdr:row>17</xdr:row>
      <xdr:rowOff>440376</xdr:rowOff>
    </xdr:from>
    <xdr:to>
      <xdr:col>27</xdr:col>
      <xdr:colOff>889748</xdr:colOff>
      <xdr:row>17</xdr:row>
      <xdr:rowOff>790575</xdr:rowOff>
    </xdr:to>
    <xdr:sp macro="" textlink="">
      <xdr:nvSpPr>
        <xdr:cNvPr id="8" name="TextBox 23">
          <a:extLst>
            <a:ext uri="{FF2B5EF4-FFF2-40B4-BE49-F238E27FC236}">
              <a16:creationId xmlns:a16="http://schemas.microsoft.com/office/drawing/2014/main" id="{00000000-0008-0000-0900-000008000000}"/>
            </a:ext>
          </a:extLst>
        </xdr:cNvPr>
        <xdr:cNvSpPr txBox="1"/>
      </xdr:nvSpPr>
      <xdr:spPr>
        <a:xfrm>
          <a:off x="27666202" y="3183576"/>
          <a:ext cx="665071" cy="350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36000" rtlCol="0" anchor="t"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en-AU" sz="1000" i="1" kern="1200">
              <a:solidFill>
                <a:schemeClr val="tx2"/>
              </a:solidFill>
              <a:effectLst/>
              <a:latin typeface="+mn-lt"/>
              <a:ea typeface="+mn-ea"/>
              <a:cs typeface="+mn-cs"/>
            </a:rPr>
            <a:t>(per ss13(4) of the Rules)</a:t>
          </a:r>
          <a:endParaRPr lang="en-AU" sz="1000">
            <a:solidFill>
              <a:schemeClr val="tx2"/>
            </a:solidFill>
            <a:effectLst/>
          </a:endParaRPr>
        </a:p>
      </xdr:txBody>
    </xdr:sp>
    <xdr:clientData/>
  </xdr:twoCellAnchor>
  <xdr:twoCellAnchor editAs="oneCell">
    <xdr:from>
      <xdr:col>27</xdr:col>
      <xdr:colOff>0</xdr:colOff>
      <xdr:row>17</xdr:row>
      <xdr:rowOff>0</xdr:rowOff>
    </xdr:from>
    <xdr:to>
      <xdr:col>28</xdr:col>
      <xdr:colOff>0</xdr:colOff>
      <xdr:row>17</xdr:row>
      <xdr:rowOff>441617</xdr:rowOff>
    </xdr:to>
    <xdr:sp macro="" textlink="AB18">
      <xdr:nvSpPr>
        <xdr:cNvPr id="9" name="TextBox 24">
          <a:extLst>
            <a:ext uri="{FF2B5EF4-FFF2-40B4-BE49-F238E27FC236}">
              <a16:creationId xmlns:a16="http://schemas.microsoft.com/office/drawing/2014/main" id="{00000000-0008-0000-0900-000009000000}"/>
            </a:ext>
          </a:extLst>
        </xdr:cNvPr>
        <xdr:cNvSpPr txBox="1"/>
      </xdr:nvSpPr>
      <xdr:spPr>
        <a:xfrm>
          <a:off x="27441525" y="2781300"/>
          <a:ext cx="1114425"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3C2E00F7-5B83-4C69-B1CC-0EAA6A8B807A}" type="TxLink">
            <a:rPr lang="en-US" sz="1100" b="1" i="0" u="none" strike="noStrike">
              <a:solidFill>
                <a:schemeClr val="tx2"/>
              </a:solidFill>
              <a:latin typeface="Calibri"/>
              <a:ea typeface="Calibri"/>
              <a:cs typeface="Calibri"/>
            </a:rPr>
            <a:pPr algn="ctr">
              <a:lnSpc>
                <a:spcPts val="1150"/>
              </a:lnSpc>
            </a:pPr>
            <a:t>
Excluded trade credit payment</a:t>
          </a:fld>
          <a:endParaRPr lang="en-AU" sz="1100" b="1" i="0">
            <a:solidFill>
              <a:schemeClr val="tx2"/>
            </a:solidFill>
          </a:endParaRPr>
        </a:p>
      </xdr:txBody>
    </xdr:sp>
    <xdr:clientData/>
  </xdr:twoCellAnchor>
  <xdr:twoCellAnchor editAs="oneCell">
    <xdr:from>
      <xdr:col>24</xdr:col>
      <xdr:colOff>224677</xdr:colOff>
      <xdr:row>17</xdr:row>
      <xdr:rowOff>459427</xdr:rowOff>
    </xdr:from>
    <xdr:to>
      <xdr:col>24</xdr:col>
      <xdr:colOff>963645</xdr:colOff>
      <xdr:row>17</xdr:row>
      <xdr:rowOff>742950</xdr:rowOff>
    </xdr:to>
    <xdr:sp macro="" textlink="">
      <xdr:nvSpPr>
        <xdr:cNvPr id="10" name="TextBox 23">
          <a:extLst>
            <a:ext uri="{FF2B5EF4-FFF2-40B4-BE49-F238E27FC236}">
              <a16:creationId xmlns:a16="http://schemas.microsoft.com/office/drawing/2014/main" id="{00000000-0008-0000-0900-00000A000000}"/>
            </a:ext>
          </a:extLst>
        </xdr:cNvPr>
        <xdr:cNvSpPr txBox="1"/>
      </xdr:nvSpPr>
      <xdr:spPr>
        <a:xfrm>
          <a:off x="24199102" y="3202627"/>
          <a:ext cx="738968" cy="283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if applicable</a:t>
          </a:r>
        </a:p>
      </xdr:txBody>
    </xdr:sp>
    <xdr:clientData/>
  </xdr:twoCellAnchor>
  <xdr:twoCellAnchor editAs="oneCell">
    <xdr:from>
      <xdr:col>24</xdr:col>
      <xdr:colOff>0</xdr:colOff>
      <xdr:row>17</xdr:row>
      <xdr:rowOff>0</xdr:rowOff>
    </xdr:from>
    <xdr:to>
      <xdr:col>25</xdr:col>
      <xdr:colOff>0</xdr:colOff>
      <xdr:row>17</xdr:row>
      <xdr:rowOff>442800</xdr:rowOff>
    </xdr:to>
    <xdr:sp macro="" textlink="Y18">
      <xdr:nvSpPr>
        <xdr:cNvPr id="16" name="TextBox 24">
          <a:extLst>
            <a:ext uri="{FF2B5EF4-FFF2-40B4-BE49-F238E27FC236}">
              <a16:creationId xmlns:a16="http://schemas.microsoft.com/office/drawing/2014/main" id="{00000000-0008-0000-0900-000010000000}"/>
            </a:ext>
          </a:extLst>
        </xdr:cNvPr>
        <xdr:cNvSpPr txBox="1"/>
      </xdr:nvSpPr>
      <xdr:spPr>
        <a:xfrm>
          <a:off x="23974425" y="2781300"/>
          <a:ext cx="1238250" cy="44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A71D2A3B-C104-4006-B063-76AF09DFC509}" type="TxLink">
            <a:rPr lang="en-US" sz="1100" b="1" i="0" u="none" strike="noStrike">
              <a:solidFill>
                <a:schemeClr val="tx2"/>
              </a:solidFill>
              <a:latin typeface="Calibri"/>
              <a:ea typeface="Calibri"/>
              <a:cs typeface="Calibri"/>
            </a:rPr>
            <a:pPr algn="ctr">
              <a:lnSpc>
                <a:spcPts val="1150"/>
              </a:lnSpc>
            </a:pPr>
            <a:t>Credit Card No.</a:t>
          </a:fld>
          <a:endParaRPr lang="en-AU" sz="1100" b="1" i="0">
            <a:solidFill>
              <a:schemeClr val="tx2"/>
            </a:solidFill>
          </a:endParaRPr>
        </a:p>
      </xdr:txBody>
    </xdr:sp>
    <xdr:clientData/>
  </xdr:twoCellAnchor>
  <xdr:twoCellAnchor editAs="oneCell">
    <xdr:from>
      <xdr:col>25</xdr:col>
      <xdr:colOff>224677</xdr:colOff>
      <xdr:row>17</xdr:row>
      <xdr:rowOff>449901</xdr:rowOff>
    </xdr:from>
    <xdr:to>
      <xdr:col>25</xdr:col>
      <xdr:colOff>889748</xdr:colOff>
      <xdr:row>17</xdr:row>
      <xdr:rowOff>771525</xdr:rowOff>
    </xdr:to>
    <xdr:sp macro="" textlink="">
      <xdr:nvSpPr>
        <xdr:cNvPr id="17" name="TextBox 23">
          <a:extLst>
            <a:ext uri="{FF2B5EF4-FFF2-40B4-BE49-F238E27FC236}">
              <a16:creationId xmlns:a16="http://schemas.microsoft.com/office/drawing/2014/main" id="{00000000-0008-0000-0900-000011000000}"/>
            </a:ext>
          </a:extLst>
        </xdr:cNvPr>
        <xdr:cNvSpPr txBox="1"/>
      </xdr:nvSpPr>
      <xdr:spPr>
        <a:xfrm>
          <a:off x="25437352" y="3193101"/>
          <a:ext cx="665071" cy="321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25</xdr:col>
      <xdr:colOff>0</xdr:colOff>
      <xdr:row>17</xdr:row>
      <xdr:rowOff>0</xdr:rowOff>
    </xdr:from>
    <xdr:to>
      <xdr:col>26</xdr:col>
      <xdr:colOff>0</xdr:colOff>
      <xdr:row>17</xdr:row>
      <xdr:rowOff>441617</xdr:rowOff>
    </xdr:to>
    <xdr:sp macro="" textlink="Z18">
      <xdr:nvSpPr>
        <xdr:cNvPr id="18" name="TextBox 24">
          <a:extLst>
            <a:ext uri="{FF2B5EF4-FFF2-40B4-BE49-F238E27FC236}">
              <a16:creationId xmlns:a16="http://schemas.microsoft.com/office/drawing/2014/main" id="{00000000-0008-0000-0900-000012000000}"/>
            </a:ext>
          </a:extLst>
        </xdr:cNvPr>
        <xdr:cNvSpPr txBox="1"/>
      </xdr:nvSpPr>
      <xdr:spPr>
        <a:xfrm>
          <a:off x="25212675" y="2781300"/>
          <a:ext cx="1114425"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8D5D77E7-553C-46C4-87BE-920C2346F9CE}" type="TxLink">
            <a:rPr lang="en-US" sz="1100" b="1" i="0" u="none" strike="noStrike">
              <a:solidFill>
                <a:schemeClr val="tx2"/>
              </a:solidFill>
              <a:latin typeface="Calibri"/>
              <a:ea typeface="Calibri"/>
              <a:cs typeface="Calibri"/>
            </a:rPr>
            <a:pPr algn="ctr">
              <a:lnSpc>
                <a:spcPts val="1150"/>
              </a:lnSpc>
            </a:pPr>
            <a:t>Partial Payment</a:t>
          </a:fld>
          <a:endParaRPr lang="en-AU" sz="1100" b="1" i="0">
            <a:solidFill>
              <a:schemeClr val="tx2"/>
            </a:solidFill>
          </a:endParaRPr>
        </a:p>
      </xdr:txBody>
    </xdr:sp>
    <xdr:clientData/>
  </xdr:twoCellAnchor>
  <xdr:twoCellAnchor editAs="oneCell">
    <xdr:from>
      <xdr:col>26</xdr:col>
      <xdr:colOff>200689</xdr:colOff>
      <xdr:row>17</xdr:row>
      <xdr:rowOff>383226</xdr:rowOff>
    </xdr:from>
    <xdr:to>
      <xdr:col>26</xdr:col>
      <xdr:colOff>913735</xdr:colOff>
      <xdr:row>17</xdr:row>
      <xdr:rowOff>771525</xdr:rowOff>
    </xdr:to>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26527789" y="3126426"/>
          <a:ext cx="713046" cy="388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in calendar days</a:t>
          </a:r>
        </a:p>
      </xdr:txBody>
    </xdr:sp>
    <xdr:clientData/>
  </xdr:twoCellAnchor>
  <xdr:twoCellAnchor editAs="oneCell">
    <xdr:from>
      <xdr:col>26</xdr:col>
      <xdr:colOff>0</xdr:colOff>
      <xdr:row>17</xdr:row>
      <xdr:rowOff>0</xdr:rowOff>
    </xdr:from>
    <xdr:to>
      <xdr:col>27</xdr:col>
      <xdr:colOff>0</xdr:colOff>
      <xdr:row>17</xdr:row>
      <xdr:rowOff>374942</xdr:rowOff>
    </xdr:to>
    <xdr:sp macro="" textlink="AA18">
      <xdr:nvSpPr>
        <xdr:cNvPr id="20" name="TextBox 19">
          <a:extLst>
            <a:ext uri="{FF2B5EF4-FFF2-40B4-BE49-F238E27FC236}">
              <a16:creationId xmlns:a16="http://schemas.microsoft.com/office/drawing/2014/main" id="{00000000-0008-0000-0900-000014000000}"/>
            </a:ext>
          </a:extLst>
        </xdr:cNvPr>
        <xdr:cNvSpPr txBox="1"/>
      </xdr:nvSpPr>
      <xdr:spPr>
        <a:xfrm>
          <a:off x="26327100" y="2781300"/>
          <a:ext cx="1114425" cy="374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40B1F5F6-1F0C-42F5-8BD8-F246E70A4F9A}" type="TxLink">
            <a:rPr lang="en-US" sz="1100" b="1" i="0" u="none" strike="noStrike">
              <a:solidFill>
                <a:schemeClr val="tx2"/>
              </a:solidFill>
              <a:latin typeface="Calibri"/>
              <a:ea typeface="Calibri"/>
              <a:cs typeface="Calibri"/>
            </a:rPr>
            <a:pPr algn="ctr">
              <a:lnSpc>
                <a:spcPts val="1150"/>
              </a:lnSpc>
            </a:pPr>
            <a:t>Payment Term</a:t>
          </a:fld>
          <a:endParaRPr lang="en-AU" sz="1100" b="1" i="0">
            <a:solidFill>
              <a:schemeClr val="tx2"/>
            </a:solidFill>
          </a:endParaRPr>
        </a:p>
      </xdr:txBody>
    </xdr:sp>
    <xdr:clientData/>
  </xdr:twoCellAnchor>
  <xdr:twoCellAnchor editAs="oneCell">
    <xdr:from>
      <xdr:col>20</xdr:col>
      <xdr:colOff>144118</xdr:colOff>
      <xdr:row>17</xdr:row>
      <xdr:rowOff>440376</xdr:rowOff>
    </xdr:from>
    <xdr:to>
      <xdr:col>20</xdr:col>
      <xdr:colOff>1170332</xdr:colOff>
      <xdr:row>17</xdr:row>
      <xdr:rowOff>781050</xdr:rowOff>
    </xdr:to>
    <xdr:sp macro="" textlink="">
      <xdr:nvSpPr>
        <xdr:cNvPr id="21" name="TextBox 23">
          <a:extLst>
            <a:ext uri="{FF2B5EF4-FFF2-40B4-BE49-F238E27FC236}">
              <a16:creationId xmlns:a16="http://schemas.microsoft.com/office/drawing/2014/main" id="{00000000-0008-0000-0900-000015000000}"/>
            </a:ext>
          </a:extLst>
        </xdr:cNvPr>
        <xdr:cNvSpPr txBox="1"/>
      </xdr:nvSpPr>
      <xdr:spPr>
        <a:xfrm>
          <a:off x="19460818" y="3183576"/>
          <a:ext cx="1026214" cy="340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36000" rtlCol="0" anchor="t"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n-AU" sz="1000" i="1" kern="1200">
              <a:solidFill>
                <a:schemeClr val="tx2"/>
              </a:solidFill>
              <a:effectLst/>
              <a:latin typeface="+mn-lt"/>
              <a:ea typeface="+mn-ea"/>
              <a:cs typeface="+mn-cs"/>
            </a:rPr>
            <a:t>Yes/No </a:t>
          </a:r>
          <a:endParaRPr lang="en-AU" sz="1000">
            <a:solidFill>
              <a:schemeClr val="tx2"/>
            </a:solidFill>
            <a:effectLst/>
          </a:endParaRPr>
        </a:p>
        <a:p>
          <a:pPr algn="ctr"/>
          <a:r>
            <a:rPr lang="en-AU" sz="1000" i="1" kern="1200">
              <a:solidFill>
                <a:schemeClr val="tx2"/>
              </a:solidFill>
              <a:effectLst/>
              <a:latin typeface="+mn-lt"/>
              <a:ea typeface="+mn-ea"/>
              <a:cs typeface="+mn-cs"/>
            </a:rPr>
            <a:t>(per s9 of the</a:t>
          </a:r>
          <a:r>
            <a:rPr lang="en-AU" sz="1000" i="1" kern="1200" baseline="0">
              <a:solidFill>
                <a:schemeClr val="tx2"/>
              </a:solidFill>
              <a:effectLst/>
              <a:latin typeface="+mn-lt"/>
              <a:ea typeface="+mn-ea"/>
              <a:cs typeface="+mn-cs"/>
            </a:rPr>
            <a:t> </a:t>
          </a:r>
          <a:r>
            <a:rPr lang="en-AU" sz="1000" i="1" kern="1200">
              <a:solidFill>
                <a:schemeClr val="tx2"/>
              </a:solidFill>
              <a:effectLst/>
              <a:latin typeface="+mn-lt"/>
              <a:ea typeface="+mn-ea"/>
              <a:cs typeface="+mn-cs"/>
            </a:rPr>
            <a:t>Rules)</a:t>
          </a:r>
          <a:endParaRPr lang="en-AU" sz="1000">
            <a:solidFill>
              <a:schemeClr val="tx2"/>
            </a:solidFill>
            <a:effectLst/>
          </a:endParaRPr>
        </a:p>
      </xdr:txBody>
    </xdr:sp>
    <xdr:clientData/>
  </xdr:twoCellAnchor>
  <xdr:twoCellAnchor editAs="oneCell">
    <xdr:from>
      <xdr:col>20</xdr:col>
      <xdr:colOff>0</xdr:colOff>
      <xdr:row>17</xdr:row>
      <xdr:rowOff>0</xdr:rowOff>
    </xdr:from>
    <xdr:to>
      <xdr:col>21</xdr:col>
      <xdr:colOff>0</xdr:colOff>
      <xdr:row>17</xdr:row>
      <xdr:rowOff>441617</xdr:rowOff>
    </xdr:to>
    <xdr:sp macro="" textlink="U18">
      <xdr:nvSpPr>
        <xdr:cNvPr id="22" name="TextBox 24">
          <a:extLst>
            <a:ext uri="{FF2B5EF4-FFF2-40B4-BE49-F238E27FC236}">
              <a16:creationId xmlns:a16="http://schemas.microsoft.com/office/drawing/2014/main" id="{00000000-0008-0000-0900-000016000000}"/>
            </a:ext>
          </a:extLst>
        </xdr:cNvPr>
        <xdr:cNvSpPr txBox="1"/>
      </xdr:nvSpPr>
      <xdr:spPr>
        <a:xfrm>
          <a:off x="19316700" y="2781300"/>
          <a:ext cx="1314450"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3D82A31C-9111-4BDB-A48B-B4604B3EAA71}" type="TxLink">
            <a:rPr lang="en-US" sz="1100" b="1" i="0" u="none" strike="noStrike">
              <a:solidFill>
                <a:schemeClr val="tx2"/>
              </a:solidFill>
              <a:latin typeface="Calibri"/>
              <a:ea typeface="Calibri"/>
              <a:cs typeface="Calibri"/>
            </a:rPr>
            <a:pPr algn="ctr">
              <a:lnSpc>
                <a:spcPts val="1150"/>
              </a:lnSpc>
            </a:pPr>
            <a:t>Trade Credit Payment </a:t>
          </a:fld>
          <a:endParaRPr lang="en-AU" sz="1100" b="1" i="0">
            <a:solidFill>
              <a:schemeClr val="tx2"/>
            </a:solidFill>
          </a:endParaRPr>
        </a:p>
      </xdr:txBody>
    </xdr:sp>
    <xdr:clientData/>
  </xdr:twoCellAnchor>
  <xdr:twoCellAnchor editAs="oneCell">
    <xdr:from>
      <xdr:col>19</xdr:col>
      <xdr:colOff>165345</xdr:colOff>
      <xdr:row>17</xdr:row>
      <xdr:rowOff>356158</xdr:rowOff>
    </xdr:from>
    <xdr:to>
      <xdr:col>19</xdr:col>
      <xdr:colOff>844305</xdr:colOff>
      <xdr:row>17</xdr:row>
      <xdr:rowOff>657451</xdr:rowOff>
    </xdr:to>
    <xdr:sp macro="" textlink="">
      <xdr:nvSpPr>
        <xdr:cNvPr id="23" name="TextBox 23">
          <a:extLst>
            <a:ext uri="{FF2B5EF4-FFF2-40B4-BE49-F238E27FC236}">
              <a16:creationId xmlns:a16="http://schemas.microsoft.com/office/drawing/2014/main" id="{00000000-0008-0000-0900-000017000000}"/>
            </a:ext>
          </a:extLst>
        </xdr:cNvPr>
        <xdr:cNvSpPr txBox="1"/>
      </xdr:nvSpPr>
      <xdr:spPr>
        <a:xfrm>
          <a:off x="18472395" y="3137458"/>
          <a:ext cx="678960" cy="301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36000" rtlCol="0" anchor="t"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n-AU" sz="1000" i="1" kern="1200">
              <a:solidFill>
                <a:schemeClr val="tx2"/>
              </a:solidFill>
              <a:effectLst/>
              <a:latin typeface="+mn-lt"/>
              <a:ea typeface="+mn-ea"/>
              <a:cs typeface="+mn-cs"/>
            </a:rPr>
            <a:t>if specified on the invoice</a:t>
          </a:r>
          <a:endParaRPr lang="en-AU" sz="1000">
            <a:solidFill>
              <a:schemeClr val="tx2"/>
            </a:solidFill>
            <a:effectLst/>
          </a:endParaRPr>
        </a:p>
      </xdr:txBody>
    </xdr:sp>
    <xdr:clientData/>
  </xdr:twoCellAnchor>
  <xdr:twoCellAnchor editAs="oneCell">
    <xdr:from>
      <xdr:col>19</xdr:col>
      <xdr:colOff>0</xdr:colOff>
      <xdr:row>17</xdr:row>
      <xdr:rowOff>0</xdr:rowOff>
    </xdr:from>
    <xdr:to>
      <xdr:col>20</xdr:col>
      <xdr:colOff>0</xdr:colOff>
      <xdr:row>17</xdr:row>
      <xdr:rowOff>381600</xdr:rowOff>
    </xdr:to>
    <xdr:sp macro="" textlink="T18">
      <xdr:nvSpPr>
        <xdr:cNvPr id="24" name="TextBox 24">
          <a:extLst>
            <a:ext uri="{FF2B5EF4-FFF2-40B4-BE49-F238E27FC236}">
              <a16:creationId xmlns:a16="http://schemas.microsoft.com/office/drawing/2014/main" id="{00000000-0008-0000-0900-000018000000}"/>
            </a:ext>
          </a:extLst>
        </xdr:cNvPr>
        <xdr:cNvSpPr txBox="1"/>
      </xdr:nvSpPr>
      <xdr:spPr>
        <a:xfrm>
          <a:off x="18307050" y="2743200"/>
          <a:ext cx="1009650" cy="38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D6A07E50-867B-4A86-9BAA-F3A26BFFE606}" type="TxLink">
            <a:rPr lang="en-US" sz="1100" b="1" i="0" u="none" strike="noStrike">
              <a:solidFill>
                <a:schemeClr val="tx2"/>
              </a:solidFill>
              <a:latin typeface="Calibri"/>
              <a:ea typeface="Calibri"/>
              <a:cs typeface="Calibri"/>
            </a:rPr>
            <a:pPr algn="ctr">
              <a:lnSpc>
                <a:spcPts val="1150"/>
              </a:lnSpc>
            </a:pPr>
            <a:t>Invoice due date</a:t>
          </a:fld>
          <a:endParaRPr lang="en-AU" sz="1100" b="1" i="0">
            <a:solidFill>
              <a:schemeClr val="tx2"/>
            </a:solidFill>
          </a:endParaRPr>
        </a:p>
      </xdr:txBody>
    </xdr:sp>
    <xdr:clientData/>
  </xdr:twoCellAnchor>
  <xdr:twoCellAnchor editAs="oneCell">
    <xdr:from>
      <xdr:col>17</xdr:col>
      <xdr:colOff>166110</xdr:colOff>
      <xdr:row>17</xdr:row>
      <xdr:rowOff>516578</xdr:rowOff>
    </xdr:from>
    <xdr:to>
      <xdr:col>17</xdr:col>
      <xdr:colOff>719714</xdr:colOff>
      <xdr:row>17</xdr:row>
      <xdr:rowOff>733426</xdr:rowOff>
    </xdr:to>
    <xdr:sp macro="" textlink="">
      <xdr:nvSpPr>
        <xdr:cNvPr id="25" name="TextBox 23">
          <a:extLst>
            <a:ext uri="{FF2B5EF4-FFF2-40B4-BE49-F238E27FC236}">
              <a16:creationId xmlns:a16="http://schemas.microsoft.com/office/drawing/2014/main" id="{00000000-0008-0000-0900-000019000000}"/>
            </a:ext>
          </a:extLst>
        </xdr:cNvPr>
        <xdr:cNvSpPr txBox="1"/>
      </xdr:nvSpPr>
      <xdr:spPr>
        <a:xfrm>
          <a:off x="16377660" y="3259778"/>
          <a:ext cx="553604"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if recorded</a:t>
          </a:r>
        </a:p>
      </xdr:txBody>
    </xdr:sp>
    <xdr:clientData/>
  </xdr:twoCellAnchor>
  <xdr:twoCellAnchor editAs="oneCell">
    <xdr:from>
      <xdr:col>17</xdr:col>
      <xdr:colOff>0</xdr:colOff>
      <xdr:row>17</xdr:row>
      <xdr:rowOff>0</xdr:rowOff>
    </xdr:from>
    <xdr:to>
      <xdr:col>18</xdr:col>
      <xdr:colOff>0</xdr:colOff>
      <xdr:row>17</xdr:row>
      <xdr:rowOff>511200</xdr:rowOff>
    </xdr:to>
    <xdr:sp macro="" textlink="R18">
      <xdr:nvSpPr>
        <xdr:cNvPr id="26" name="TextBox 24">
          <a:extLst>
            <a:ext uri="{FF2B5EF4-FFF2-40B4-BE49-F238E27FC236}">
              <a16:creationId xmlns:a16="http://schemas.microsoft.com/office/drawing/2014/main" id="{00000000-0008-0000-0900-00001A000000}"/>
            </a:ext>
          </a:extLst>
        </xdr:cNvPr>
        <xdr:cNvSpPr txBox="1"/>
      </xdr:nvSpPr>
      <xdr:spPr>
        <a:xfrm>
          <a:off x="16211550" y="2781300"/>
          <a:ext cx="885825" cy="5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98E8538B-453C-4D71-B1CE-FF1924FB4F54}" type="TxLink">
            <a:rPr lang="en-US" sz="1100" b="1" i="0" u="none" strike="noStrike">
              <a:solidFill>
                <a:schemeClr val="tx2"/>
              </a:solidFill>
              <a:latin typeface="Calibri"/>
              <a:ea typeface="Calibri"/>
              <a:cs typeface="Calibri"/>
            </a:rPr>
            <a:pPr algn="ctr">
              <a:lnSpc>
                <a:spcPts val="1150"/>
              </a:lnSpc>
            </a:pPr>
            <a:t>Invoice receipt date</a:t>
          </a:fld>
          <a:endParaRPr lang="en-AU" sz="1100" b="1" i="0">
            <a:solidFill>
              <a:schemeClr val="tx2"/>
            </a:solidFill>
          </a:endParaRPr>
        </a:p>
      </xdr:txBody>
    </xdr:sp>
    <xdr:clientData/>
  </xdr:twoCellAnchor>
  <xdr:twoCellAnchor editAs="oneCell">
    <xdr:from>
      <xdr:col>9</xdr:col>
      <xdr:colOff>200689</xdr:colOff>
      <xdr:row>17</xdr:row>
      <xdr:rowOff>383226</xdr:rowOff>
    </xdr:from>
    <xdr:to>
      <xdr:col>9</xdr:col>
      <xdr:colOff>767469</xdr:colOff>
      <xdr:row>17</xdr:row>
      <xdr:rowOff>762000</xdr:rowOff>
    </xdr:to>
    <xdr:sp macro="" textlink="">
      <xdr:nvSpPr>
        <xdr:cNvPr id="27" name="TextBox 23">
          <a:extLst>
            <a:ext uri="{FF2B5EF4-FFF2-40B4-BE49-F238E27FC236}">
              <a16:creationId xmlns:a16="http://schemas.microsoft.com/office/drawing/2014/main" id="{00000000-0008-0000-0900-00001B000000}"/>
            </a:ext>
          </a:extLst>
        </xdr:cNvPr>
        <xdr:cNvSpPr txBox="1"/>
      </xdr:nvSpPr>
      <xdr:spPr>
        <a:xfrm>
          <a:off x="9001789" y="3126426"/>
          <a:ext cx="566780" cy="378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of goods/ services</a:t>
          </a:r>
        </a:p>
      </xdr:txBody>
    </xdr:sp>
    <xdr:clientData/>
  </xdr:twoCellAnchor>
  <xdr:twoCellAnchor editAs="oneCell">
    <xdr:from>
      <xdr:col>9</xdr:col>
      <xdr:colOff>0</xdr:colOff>
      <xdr:row>17</xdr:row>
      <xdr:rowOff>0</xdr:rowOff>
    </xdr:from>
    <xdr:to>
      <xdr:col>10</xdr:col>
      <xdr:colOff>732</xdr:colOff>
      <xdr:row>17</xdr:row>
      <xdr:rowOff>374942</xdr:rowOff>
    </xdr:to>
    <xdr:sp macro="" textlink="J18">
      <xdr:nvSpPr>
        <xdr:cNvPr id="28" name="TextBox 24">
          <a:extLst>
            <a:ext uri="{FF2B5EF4-FFF2-40B4-BE49-F238E27FC236}">
              <a16:creationId xmlns:a16="http://schemas.microsoft.com/office/drawing/2014/main" id="{00000000-0008-0000-0900-00001C000000}"/>
            </a:ext>
          </a:extLst>
        </xdr:cNvPr>
        <xdr:cNvSpPr txBox="1"/>
      </xdr:nvSpPr>
      <xdr:spPr>
        <a:xfrm>
          <a:off x="8801100" y="2781300"/>
          <a:ext cx="885825" cy="374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416CD754-1CD6-433B-815B-669CEB4F0EF2}" type="TxLink">
            <a:rPr lang="en-US" sz="1100" b="1" i="0" u="none" strike="noStrike">
              <a:solidFill>
                <a:schemeClr val="tx2"/>
              </a:solidFill>
              <a:latin typeface="Calibri"/>
              <a:ea typeface="Calibri"/>
              <a:cs typeface="Calibri"/>
            </a:rPr>
            <a:pPr algn="ctr">
              <a:lnSpc>
                <a:spcPts val="1150"/>
              </a:lnSpc>
            </a:pPr>
            <a:t>Supply date </a:t>
          </a:fld>
          <a:endParaRPr lang="en-AU" sz="1100" b="1" i="0">
            <a:solidFill>
              <a:schemeClr val="tx2"/>
            </a:solidFill>
          </a:endParaRPr>
        </a:p>
      </xdr:txBody>
    </xdr:sp>
    <xdr:clientData/>
  </xdr:twoCellAnchor>
  <xdr:twoCellAnchor editAs="oneCell">
    <xdr:from>
      <xdr:col>28</xdr:col>
      <xdr:colOff>215152</xdr:colOff>
      <xdr:row>17</xdr:row>
      <xdr:rowOff>516577</xdr:rowOff>
    </xdr:from>
    <xdr:to>
      <xdr:col>28</xdr:col>
      <xdr:colOff>880223</xdr:colOff>
      <xdr:row>17</xdr:row>
      <xdr:rowOff>768577</xdr:rowOff>
    </xdr:to>
    <xdr:sp macro="" textlink="">
      <xdr:nvSpPr>
        <xdr:cNvPr id="29" name="TextBox 23">
          <a:extLst>
            <a:ext uri="{FF2B5EF4-FFF2-40B4-BE49-F238E27FC236}">
              <a16:creationId xmlns:a16="http://schemas.microsoft.com/office/drawing/2014/main" id="{00000000-0008-0000-0900-00001D000000}"/>
            </a:ext>
          </a:extLst>
        </xdr:cNvPr>
        <xdr:cNvSpPr txBox="1"/>
      </xdr:nvSpPr>
      <xdr:spPr>
        <a:xfrm>
          <a:off x="28771102" y="3259777"/>
          <a:ext cx="665071"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28</xdr:col>
      <xdr:colOff>0</xdr:colOff>
      <xdr:row>17</xdr:row>
      <xdr:rowOff>0</xdr:rowOff>
    </xdr:from>
    <xdr:to>
      <xdr:col>29</xdr:col>
      <xdr:colOff>0</xdr:colOff>
      <xdr:row>17</xdr:row>
      <xdr:rowOff>511200</xdr:rowOff>
    </xdr:to>
    <xdr:sp macro="" textlink="AC18">
      <xdr:nvSpPr>
        <xdr:cNvPr id="30" name="TextBox 24">
          <a:extLst>
            <a:ext uri="{FF2B5EF4-FFF2-40B4-BE49-F238E27FC236}">
              <a16:creationId xmlns:a16="http://schemas.microsoft.com/office/drawing/2014/main" id="{00000000-0008-0000-0900-00001E000000}"/>
            </a:ext>
          </a:extLst>
        </xdr:cNvPr>
        <xdr:cNvSpPr txBox="1"/>
      </xdr:nvSpPr>
      <xdr:spPr>
        <a:xfrm>
          <a:off x="28555950" y="2781300"/>
          <a:ext cx="1114425" cy="5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4C17BA6B-947F-4EB6-AE3F-D8EEE3ACC695}" type="TxLink">
            <a:rPr lang="en-US" sz="1100" b="1" i="0" u="none" strike="noStrike">
              <a:solidFill>
                <a:schemeClr val="tx2"/>
              </a:solidFill>
              <a:latin typeface="Calibri"/>
              <a:ea typeface="Calibri"/>
              <a:cs typeface="Calibri"/>
            </a:rPr>
            <a:pPr algn="ctr">
              <a:lnSpc>
                <a:spcPts val="1150"/>
              </a:lnSpc>
            </a:pPr>
            <a:t>Small Business payee</a:t>
          </a:fld>
          <a:endParaRPr lang="en-AU" sz="1100" b="1" i="0">
            <a:solidFill>
              <a:schemeClr val="tx2"/>
            </a:solidFill>
          </a:endParaRPr>
        </a:p>
      </xdr:txBody>
    </xdr:sp>
    <xdr:clientData/>
  </xdr:twoCellAnchor>
  <xdr:twoCellAnchor editAs="oneCell">
    <xdr:from>
      <xdr:col>23</xdr:col>
      <xdr:colOff>1104900</xdr:colOff>
      <xdr:row>3</xdr:row>
      <xdr:rowOff>139413</xdr:rowOff>
    </xdr:from>
    <xdr:to>
      <xdr:col>30</xdr:col>
      <xdr:colOff>66673</xdr:colOff>
      <xdr:row>14</xdr:row>
      <xdr:rowOff>133349</xdr:rowOff>
    </xdr:to>
    <xdr:grpSp>
      <xdr:nvGrpSpPr>
        <xdr:cNvPr id="88" name="Group 87">
          <a:extLst>
            <a:ext uri="{FF2B5EF4-FFF2-40B4-BE49-F238E27FC236}">
              <a16:creationId xmlns:a16="http://schemas.microsoft.com/office/drawing/2014/main" id="{00000000-0008-0000-0900-000058000000}"/>
            </a:ext>
            <a:ext uri="{C183D7F6-B498-43B3-948B-1728B52AA6E4}">
              <adec:decorative xmlns:adec="http://schemas.microsoft.com/office/drawing/2017/decorative" val="1"/>
            </a:ext>
          </a:extLst>
        </xdr:cNvPr>
        <xdr:cNvGrpSpPr/>
      </xdr:nvGrpSpPr>
      <xdr:grpSpPr>
        <a:xfrm>
          <a:off x="23964900" y="1653888"/>
          <a:ext cx="6886573" cy="517811"/>
          <a:chOff x="23964900" y="1691988"/>
          <a:chExt cx="6886573" cy="517811"/>
        </a:xfrm>
      </xdr:grpSpPr>
      <xdr:sp macro="" textlink="">
        <xdr:nvSpPr>
          <xdr:cNvPr id="34" name="Rectangle: Top Corners Rounded 95">
            <a:extLst>
              <a:ext uri="{FF2B5EF4-FFF2-40B4-BE49-F238E27FC236}">
                <a16:creationId xmlns:a16="http://schemas.microsoft.com/office/drawing/2014/main" id="{00000000-0008-0000-0900-000022000000}"/>
              </a:ext>
            </a:extLst>
          </xdr:cNvPr>
          <xdr:cNvSpPr/>
        </xdr:nvSpPr>
        <xdr:spPr>
          <a:xfrm>
            <a:off x="24936448" y="1736621"/>
            <a:ext cx="5870607" cy="473178"/>
          </a:xfrm>
          <a:custGeom>
            <a:avLst/>
            <a:gdLst>
              <a:gd name="connsiteX0" fmla="*/ 278582 w 7897385"/>
              <a:gd name="connsiteY0" fmla="*/ 0 h 901239"/>
              <a:gd name="connsiteX1" fmla="*/ 7618803 w 7897385"/>
              <a:gd name="connsiteY1" fmla="*/ 0 h 901239"/>
              <a:gd name="connsiteX2" fmla="*/ 7897385 w 7897385"/>
              <a:gd name="connsiteY2" fmla="*/ 278582 h 901239"/>
              <a:gd name="connsiteX3" fmla="*/ 7897385 w 7897385"/>
              <a:gd name="connsiteY3" fmla="*/ 901239 h 901239"/>
              <a:gd name="connsiteX4" fmla="*/ 7897385 w 7897385"/>
              <a:gd name="connsiteY4" fmla="*/ 901239 h 901239"/>
              <a:gd name="connsiteX5" fmla="*/ 0 w 7897385"/>
              <a:gd name="connsiteY5" fmla="*/ 901239 h 901239"/>
              <a:gd name="connsiteX6" fmla="*/ 0 w 7897385"/>
              <a:gd name="connsiteY6" fmla="*/ 901239 h 901239"/>
              <a:gd name="connsiteX7" fmla="*/ 0 w 7897385"/>
              <a:gd name="connsiteY7" fmla="*/ 278582 h 901239"/>
              <a:gd name="connsiteX8" fmla="*/ 278582 w 7897385"/>
              <a:gd name="connsiteY8" fmla="*/ 0 h 901239"/>
              <a:gd name="connsiteX0" fmla="*/ 278582 w 7897385"/>
              <a:gd name="connsiteY0" fmla="*/ 0 h 901239"/>
              <a:gd name="connsiteX1" fmla="*/ 7618803 w 7897385"/>
              <a:gd name="connsiteY1" fmla="*/ 0 h 901239"/>
              <a:gd name="connsiteX2" fmla="*/ 7897385 w 7897385"/>
              <a:gd name="connsiteY2" fmla="*/ 577939 h 901239"/>
              <a:gd name="connsiteX3" fmla="*/ 7897385 w 7897385"/>
              <a:gd name="connsiteY3" fmla="*/ 901239 h 901239"/>
              <a:gd name="connsiteX4" fmla="*/ 7897385 w 7897385"/>
              <a:gd name="connsiteY4" fmla="*/ 901239 h 901239"/>
              <a:gd name="connsiteX5" fmla="*/ 0 w 7897385"/>
              <a:gd name="connsiteY5" fmla="*/ 901239 h 901239"/>
              <a:gd name="connsiteX6" fmla="*/ 0 w 7897385"/>
              <a:gd name="connsiteY6" fmla="*/ 901239 h 901239"/>
              <a:gd name="connsiteX7" fmla="*/ 0 w 7897385"/>
              <a:gd name="connsiteY7" fmla="*/ 278582 h 901239"/>
              <a:gd name="connsiteX8" fmla="*/ 278582 w 7897385"/>
              <a:gd name="connsiteY8" fmla="*/ 0 h 901239"/>
              <a:gd name="connsiteX0" fmla="*/ 278582 w 7897385"/>
              <a:gd name="connsiteY0" fmla="*/ 0 h 901239"/>
              <a:gd name="connsiteX1" fmla="*/ 7618803 w 7897385"/>
              <a:gd name="connsiteY1" fmla="*/ 0 h 901239"/>
              <a:gd name="connsiteX2" fmla="*/ 7897385 w 7897385"/>
              <a:gd name="connsiteY2" fmla="*/ 577939 h 901239"/>
              <a:gd name="connsiteX3" fmla="*/ 7897385 w 7897385"/>
              <a:gd name="connsiteY3" fmla="*/ 901239 h 901239"/>
              <a:gd name="connsiteX4" fmla="*/ 7897385 w 7897385"/>
              <a:gd name="connsiteY4" fmla="*/ 901239 h 901239"/>
              <a:gd name="connsiteX5" fmla="*/ 0 w 7897385"/>
              <a:gd name="connsiteY5" fmla="*/ 901239 h 901239"/>
              <a:gd name="connsiteX6" fmla="*/ 0 w 7897385"/>
              <a:gd name="connsiteY6" fmla="*/ 901239 h 901239"/>
              <a:gd name="connsiteX7" fmla="*/ 0 w 7897385"/>
              <a:gd name="connsiteY7" fmla="*/ 583382 h 901239"/>
              <a:gd name="connsiteX8" fmla="*/ 278582 w 7897385"/>
              <a:gd name="connsiteY8" fmla="*/ 0 h 9012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897385" h="901239">
                <a:moveTo>
                  <a:pt x="278582" y="0"/>
                </a:moveTo>
                <a:lnTo>
                  <a:pt x="7618803" y="0"/>
                </a:lnTo>
                <a:cubicBezTo>
                  <a:pt x="7772660" y="0"/>
                  <a:pt x="7897385" y="424082"/>
                  <a:pt x="7897385" y="577939"/>
                </a:cubicBezTo>
                <a:lnTo>
                  <a:pt x="7897385" y="901239"/>
                </a:lnTo>
                <a:lnTo>
                  <a:pt x="7897385" y="901239"/>
                </a:lnTo>
                <a:lnTo>
                  <a:pt x="0" y="901239"/>
                </a:lnTo>
                <a:lnTo>
                  <a:pt x="0" y="901239"/>
                </a:lnTo>
                <a:lnTo>
                  <a:pt x="0" y="583382"/>
                </a:lnTo>
                <a:cubicBezTo>
                  <a:pt x="0" y="429525"/>
                  <a:pt x="124725" y="0"/>
                  <a:pt x="278582" y="0"/>
                </a:cubicBezTo>
                <a:close/>
              </a:path>
            </a:pathLst>
          </a:custGeom>
          <a:noFill/>
          <a:ln w="762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5" name="Right Triangle 34">
            <a:extLst>
              <a:ext uri="{FF2B5EF4-FFF2-40B4-BE49-F238E27FC236}">
                <a16:creationId xmlns:a16="http://schemas.microsoft.com/office/drawing/2014/main" id="{00000000-0008-0000-0900-000023000000}"/>
              </a:ext>
            </a:extLst>
          </xdr:cNvPr>
          <xdr:cNvSpPr>
            <a:spLocks noChangeAspect="1"/>
          </xdr:cNvSpPr>
        </xdr:nvSpPr>
        <xdr:spPr>
          <a:xfrm rot="10800000" flipH="1">
            <a:off x="24870801" y="1691988"/>
            <a:ext cx="306949" cy="344030"/>
          </a:xfrm>
          <a:prstGeom prst="r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6" name="Right Triangle 35">
            <a:extLst>
              <a:ext uri="{FF2B5EF4-FFF2-40B4-BE49-F238E27FC236}">
                <a16:creationId xmlns:a16="http://schemas.microsoft.com/office/drawing/2014/main" id="{00000000-0008-0000-0900-000024000000}"/>
              </a:ext>
            </a:extLst>
          </xdr:cNvPr>
          <xdr:cNvSpPr>
            <a:spLocks noChangeAspect="1"/>
          </xdr:cNvSpPr>
        </xdr:nvSpPr>
        <xdr:spPr>
          <a:xfrm rot="10800000">
            <a:off x="30546032" y="1704976"/>
            <a:ext cx="305441" cy="264368"/>
          </a:xfrm>
          <a:prstGeom prst="r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40" name="Rectangle 39">
            <a:extLst>
              <a:ext uri="{FF2B5EF4-FFF2-40B4-BE49-F238E27FC236}">
                <a16:creationId xmlns:a16="http://schemas.microsoft.com/office/drawing/2014/main" id="{00000000-0008-0000-0900-000028000000}"/>
              </a:ext>
            </a:extLst>
          </xdr:cNvPr>
          <xdr:cNvSpPr>
            <a:spLocks/>
          </xdr:cNvSpPr>
        </xdr:nvSpPr>
        <xdr:spPr>
          <a:xfrm rot="10800000">
            <a:off x="24879319" y="2041557"/>
            <a:ext cx="5940000" cy="66221"/>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7" name="Rectangle 86">
            <a:extLst>
              <a:ext uri="{FF2B5EF4-FFF2-40B4-BE49-F238E27FC236}">
                <a16:creationId xmlns:a16="http://schemas.microsoft.com/office/drawing/2014/main" id="{00000000-0008-0000-0900-000057000000}"/>
              </a:ext>
            </a:extLst>
          </xdr:cNvPr>
          <xdr:cNvSpPr>
            <a:spLocks/>
          </xdr:cNvSpPr>
        </xdr:nvSpPr>
        <xdr:spPr>
          <a:xfrm>
            <a:off x="23964900" y="1711037"/>
            <a:ext cx="961101" cy="360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oneCell">
    <xdr:from>
      <xdr:col>29</xdr:col>
      <xdr:colOff>234202</xdr:colOff>
      <xdr:row>17</xdr:row>
      <xdr:rowOff>392753</xdr:rowOff>
    </xdr:from>
    <xdr:to>
      <xdr:col>29</xdr:col>
      <xdr:colOff>899273</xdr:colOff>
      <xdr:row>17</xdr:row>
      <xdr:rowOff>762001</xdr:rowOff>
    </xdr:to>
    <xdr:sp macro="" textlink="">
      <xdr:nvSpPr>
        <xdr:cNvPr id="31" name="TextBox 23">
          <a:extLst>
            <a:ext uri="{FF2B5EF4-FFF2-40B4-BE49-F238E27FC236}">
              <a16:creationId xmlns:a16="http://schemas.microsoft.com/office/drawing/2014/main" id="{00000000-0008-0000-0900-00001F000000}"/>
            </a:ext>
          </a:extLst>
        </xdr:cNvPr>
        <xdr:cNvSpPr txBox="1"/>
      </xdr:nvSpPr>
      <xdr:spPr>
        <a:xfrm>
          <a:off x="29904577" y="3135953"/>
          <a:ext cx="665071" cy="369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bg1"/>
              </a:solidFill>
            </a:rPr>
            <a:t>in calendar days</a:t>
          </a:r>
        </a:p>
      </xdr:txBody>
    </xdr:sp>
    <xdr:clientData/>
  </xdr:twoCellAnchor>
  <xdr:twoCellAnchor>
    <xdr:from>
      <xdr:col>20</xdr:col>
      <xdr:colOff>885825</xdr:colOff>
      <xdr:row>12</xdr:row>
      <xdr:rowOff>485775</xdr:rowOff>
    </xdr:from>
    <xdr:to>
      <xdr:col>22</xdr:col>
      <xdr:colOff>124559</xdr:colOff>
      <xdr:row>13</xdr:row>
      <xdr:rowOff>93052</xdr:rowOff>
    </xdr:to>
    <xdr:sp macro="" textlink="">
      <xdr:nvSpPr>
        <xdr:cNvPr id="85" name="Rectangle 300">
          <a:extLst>
            <a:ext uri="{FF2B5EF4-FFF2-40B4-BE49-F238E27FC236}">
              <a16:creationId xmlns:a16="http://schemas.microsoft.com/office/drawing/2014/main" id="{00000000-0008-0000-0900-000055000000}"/>
            </a:ext>
            <a:ext uri="{C183D7F6-B498-43B3-948B-1728B52AA6E4}">
              <adec:decorative xmlns:adec="http://schemas.microsoft.com/office/drawing/2017/decorative" val="1"/>
            </a:ext>
          </a:extLst>
        </xdr:cNvPr>
        <xdr:cNvSpPr/>
      </xdr:nvSpPr>
      <xdr:spPr>
        <a:xfrm>
          <a:off x="19192875" y="6362700"/>
          <a:ext cx="1562834" cy="140677"/>
        </a:xfrm>
        <a:prstGeom prst="rect">
          <a:avLst/>
        </a:prstGeom>
        <a:solidFill>
          <a:schemeClr val="bg1"/>
        </a:solidFill>
        <a:ln w="254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108000" rIns="36000" rtlCol="0" anchor="t"/>
        <a:lstStyle/>
        <a:p>
          <a:pPr algn="l"/>
          <a:endParaRPr lang="en-AU" sz="1050">
            <a:solidFill>
              <a:schemeClr val="tx2"/>
            </a:solidFill>
          </a:endParaRPr>
        </a:p>
      </xdr:txBody>
    </xdr:sp>
    <xdr:clientData/>
  </xdr:twoCellAnchor>
  <xdr:twoCellAnchor editAs="oneCell">
    <xdr:from>
      <xdr:col>29</xdr:col>
      <xdr:colOff>0</xdr:colOff>
      <xdr:row>17</xdr:row>
      <xdr:rowOff>0</xdr:rowOff>
    </xdr:from>
    <xdr:to>
      <xdr:col>30</xdr:col>
      <xdr:colOff>0</xdr:colOff>
      <xdr:row>17</xdr:row>
      <xdr:rowOff>419100</xdr:rowOff>
    </xdr:to>
    <xdr:sp macro="" textlink="AD18">
      <xdr:nvSpPr>
        <xdr:cNvPr id="32" name="TextBox 24">
          <a:extLst>
            <a:ext uri="{FF2B5EF4-FFF2-40B4-BE49-F238E27FC236}">
              <a16:creationId xmlns:a16="http://schemas.microsoft.com/office/drawing/2014/main" id="{00000000-0008-0000-0900-000020000000}"/>
            </a:ext>
          </a:extLst>
        </xdr:cNvPr>
        <xdr:cNvSpPr txBox="1"/>
      </xdr:nvSpPr>
      <xdr:spPr>
        <a:xfrm>
          <a:off x="29670375" y="2743200"/>
          <a:ext cx="11144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0FF0D567-82AD-4FEA-9A54-4C0381B49F3F}" type="TxLink">
            <a:rPr lang="en-US" sz="1100" b="1" i="0" u="none" strike="noStrike">
              <a:solidFill>
                <a:srgbClr val="FEFEFE"/>
              </a:solidFill>
              <a:latin typeface="Calibri"/>
              <a:ea typeface="Calibri"/>
              <a:cs typeface="Calibri"/>
            </a:rPr>
            <a:pPr algn="ctr">
              <a:lnSpc>
                <a:spcPts val="1150"/>
              </a:lnSpc>
            </a:pPr>
            <a:t>Payment Time</a:t>
          </a:fld>
          <a:endParaRPr lang="en-AU" sz="1100" b="1" i="0">
            <a:solidFill>
              <a:schemeClr val="bg1"/>
            </a:solidFill>
          </a:endParaRPr>
        </a:p>
      </xdr:txBody>
    </xdr:sp>
    <xdr:clientData/>
  </xdr:twoCellAnchor>
  <xdr:twoCellAnchor editAs="oneCell">
    <xdr:from>
      <xdr:col>0</xdr:col>
      <xdr:colOff>0</xdr:colOff>
      <xdr:row>0</xdr:row>
      <xdr:rowOff>0</xdr:rowOff>
    </xdr:from>
    <xdr:to>
      <xdr:col>2</xdr:col>
      <xdr:colOff>457200</xdr:colOff>
      <xdr:row>17</xdr:row>
      <xdr:rowOff>186525</xdr:rowOff>
    </xdr:to>
    <xdr:pic>
      <xdr:nvPicPr>
        <xdr:cNvPr id="39" name="Picture 38">
          <a:extLst>
            <a:ext uri="{FF2B5EF4-FFF2-40B4-BE49-F238E27FC236}">
              <a16:creationId xmlns:a16="http://schemas.microsoft.com/office/drawing/2014/main" id="{00000000-0008-0000-0900-00002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flipH="1">
          <a:off x="0" y="0"/>
          <a:ext cx="1600200" cy="2844000"/>
        </a:xfrm>
        <a:prstGeom prst="rect">
          <a:avLst/>
        </a:prstGeom>
      </xdr:spPr>
    </xdr:pic>
    <xdr:clientData/>
  </xdr:twoCellAnchor>
  <xdr:twoCellAnchor>
    <xdr:from>
      <xdr:col>19</xdr:col>
      <xdr:colOff>885825</xdr:colOff>
      <xdr:row>12</xdr:row>
      <xdr:rowOff>485775</xdr:rowOff>
    </xdr:from>
    <xdr:to>
      <xdr:col>21</xdr:col>
      <xdr:colOff>124559</xdr:colOff>
      <xdr:row>13</xdr:row>
      <xdr:rowOff>93052</xdr:rowOff>
    </xdr:to>
    <xdr:sp macro="" textlink="">
      <xdr:nvSpPr>
        <xdr:cNvPr id="15" name="Rectangle 300">
          <a:extLst>
            <a:ext uri="{FF2B5EF4-FFF2-40B4-BE49-F238E27FC236}">
              <a16:creationId xmlns:a16="http://schemas.microsoft.com/office/drawing/2014/main" id="{00000000-0008-0000-0900-00000F000000}"/>
            </a:ext>
            <a:ext uri="{C183D7F6-B498-43B3-948B-1728B52AA6E4}">
              <adec:decorative xmlns:adec="http://schemas.microsoft.com/office/drawing/2017/decorative" val="1"/>
            </a:ext>
          </a:extLst>
        </xdr:cNvPr>
        <xdr:cNvSpPr/>
      </xdr:nvSpPr>
      <xdr:spPr>
        <a:xfrm>
          <a:off x="17983200" y="6781800"/>
          <a:ext cx="1458059" cy="121627"/>
        </a:xfrm>
        <a:prstGeom prst="rect">
          <a:avLst/>
        </a:prstGeom>
        <a:solidFill>
          <a:schemeClr val="bg1"/>
        </a:solidFill>
        <a:ln w="254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108000" rIns="36000" rtlCol="0" anchor="t"/>
        <a:lstStyle/>
        <a:p>
          <a:pPr algn="l"/>
          <a:endParaRPr lang="en-AU" sz="1050">
            <a:solidFill>
              <a:schemeClr val="tx2"/>
            </a:solidFill>
          </a:endParaRPr>
        </a:p>
      </xdr:txBody>
    </xdr:sp>
    <xdr:clientData/>
  </xdr:twoCellAnchor>
  <xdr:twoCellAnchor>
    <xdr:from>
      <xdr:col>24</xdr:col>
      <xdr:colOff>1000125</xdr:colOff>
      <xdr:row>5</xdr:row>
      <xdr:rowOff>13540</xdr:rowOff>
    </xdr:from>
    <xdr:to>
      <xdr:col>29</xdr:col>
      <xdr:colOff>1104900</xdr:colOff>
      <xdr:row>5</xdr:row>
      <xdr:rowOff>163913</xdr:rowOff>
    </xdr:to>
    <xdr:sp macro="" textlink="">
      <xdr:nvSpPr>
        <xdr:cNvPr id="41" name="Rectangle 40" descr="collapse this section to view dataset&#10;">
          <a:extLst>
            <a:ext uri="{FF2B5EF4-FFF2-40B4-BE49-F238E27FC236}">
              <a16:creationId xmlns:a16="http://schemas.microsoft.com/office/drawing/2014/main" id="{00000000-0008-0000-0900-000029000000}"/>
            </a:ext>
          </a:extLst>
        </xdr:cNvPr>
        <xdr:cNvSpPr>
          <a:spLocks noChangeAspect="1"/>
        </xdr:cNvSpPr>
      </xdr:nvSpPr>
      <xdr:spPr>
        <a:xfrm>
          <a:off x="24974550" y="2099515"/>
          <a:ext cx="5800725" cy="150373"/>
        </a:xfrm>
        <a:prstGeom prst="rect">
          <a:avLst/>
        </a:prstGeom>
        <a:solidFill>
          <a:srgbClr val="FEE6D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200" b="1" i="1">
              <a:solidFill>
                <a:schemeClr val="tx2"/>
              </a:solidFill>
            </a:rPr>
            <a:t>collapse this</a:t>
          </a:r>
          <a:r>
            <a:rPr lang="en-AU" sz="1200" b="1" i="1" baseline="0">
              <a:solidFill>
                <a:schemeClr val="tx2"/>
              </a:solidFill>
            </a:rPr>
            <a:t> section to view dataset</a:t>
          </a:r>
          <a:endParaRPr lang="en-AU" sz="1200" b="1" i="1">
            <a:solidFill>
              <a:schemeClr val="tx2"/>
            </a:solidFill>
          </a:endParaRPr>
        </a:p>
      </xdr:txBody>
    </xdr:sp>
    <xdr:clientData/>
  </xdr:twoCellAnchor>
  <xdr:twoCellAnchor>
    <xdr:from>
      <xdr:col>20</xdr:col>
      <xdr:colOff>1180561</xdr:colOff>
      <xdr:row>5</xdr:row>
      <xdr:rowOff>180975</xdr:rowOff>
    </xdr:from>
    <xdr:to>
      <xdr:col>30</xdr:col>
      <xdr:colOff>282176</xdr:colOff>
      <xdr:row>13</xdr:row>
      <xdr:rowOff>43908</xdr:rowOff>
    </xdr:to>
    <xdr:grpSp>
      <xdr:nvGrpSpPr>
        <xdr:cNvPr id="42" name="Outline">
          <a:extLst>
            <a:ext uri="{FF2B5EF4-FFF2-40B4-BE49-F238E27FC236}">
              <a16:creationId xmlns:a16="http://schemas.microsoft.com/office/drawing/2014/main" id="{00000000-0008-0000-0900-00002A000000}"/>
            </a:ext>
            <a:ext uri="{C183D7F6-B498-43B3-948B-1728B52AA6E4}">
              <adec:decorative xmlns:adec="http://schemas.microsoft.com/office/drawing/2017/decorative" val="1"/>
            </a:ext>
          </a:extLst>
        </xdr:cNvPr>
        <xdr:cNvGrpSpPr/>
      </xdr:nvGrpSpPr>
      <xdr:grpSpPr>
        <a:xfrm>
          <a:off x="20497261" y="2038350"/>
          <a:ext cx="10569715" cy="0"/>
          <a:chOff x="18190811" y="2810309"/>
          <a:chExt cx="9791961" cy="4060053"/>
        </a:xfrm>
      </xdr:grpSpPr>
      <xdr:sp macro="" textlink="">
        <xdr:nvSpPr>
          <xdr:cNvPr id="43" name="Rectangle 300">
            <a:extLst>
              <a:ext uri="{FF2B5EF4-FFF2-40B4-BE49-F238E27FC236}">
                <a16:creationId xmlns:a16="http://schemas.microsoft.com/office/drawing/2014/main" id="{00000000-0008-0000-0900-00002B000000}"/>
              </a:ext>
            </a:extLst>
          </xdr:cNvPr>
          <xdr:cNvSpPr/>
        </xdr:nvSpPr>
        <xdr:spPr>
          <a:xfrm>
            <a:off x="19347122" y="6735635"/>
            <a:ext cx="8504506" cy="13472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108000" rIns="36000" rtlCol="0" anchor="t"/>
          <a:lstStyle/>
          <a:p>
            <a:pPr algn="l"/>
            <a:endParaRPr lang="en-AU" sz="1050">
              <a:solidFill>
                <a:schemeClr val="tx2"/>
              </a:solidFill>
            </a:endParaRPr>
          </a:p>
        </xdr:txBody>
      </xdr:sp>
      <xdr:sp macro="" textlink="">
        <xdr:nvSpPr>
          <xdr:cNvPr id="57" name="Rectangle 300">
            <a:extLst>
              <a:ext uri="{FF2B5EF4-FFF2-40B4-BE49-F238E27FC236}">
                <a16:creationId xmlns:a16="http://schemas.microsoft.com/office/drawing/2014/main" id="{00000000-0008-0000-0900-000039000000}"/>
              </a:ext>
            </a:extLst>
          </xdr:cNvPr>
          <xdr:cNvSpPr/>
        </xdr:nvSpPr>
        <xdr:spPr>
          <a:xfrm>
            <a:off x="20864164" y="2865999"/>
            <a:ext cx="6937009" cy="85853"/>
          </a:xfrm>
          <a:prstGeom prst="rect">
            <a:avLst/>
          </a:prstGeom>
          <a:solidFill>
            <a:schemeClr val="bg1"/>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108000" rIns="36000" rtlCol="0" anchor="t"/>
          <a:lstStyle/>
          <a:p>
            <a:pPr algn="l"/>
            <a:endParaRPr lang="en-AU" sz="1050">
              <a:solidFill>
                <a:schemeClr val="tx2"/>
              </a:solidFill>
            </a:endParaRPr>
          </a:p>
        </xdr:txBody>
      </xdr:sp>
      <xdr:sp macro="" textlink="">
        <xdr:nvSpPr>
          <xdr:cNvPr id="70" name="Right Triangle 93">
            <a:extLst>
              <a:ext uri="{FF2B5EF4-FFF2-40B4-BE49-F238E27FC236}">
                <a16:creationId xmlns:a16="http://schemas.microsoft.com/office/drawing/2014/main" id="{00000000-0008-0000-0900-000046000000}"/>
              </a:ext>
            </a:extLst>
          </xdr:cNvPr>
          <xdr:cNvSpPr/>
        </xdr:nvSpPr>
        <xdr:spPr>
          <a:xfrm rot="16200000" flipV="1">
            <a:off x="18344844" y="6338481"/>
            <a:ext cx="328415" cy="632767"/>
          </a:xfrm>
          <a:custGeom>
            <a:avLst/>
            <a:gdLst>
              <a:gd name="connsiteX0" fmla="*/ 0 w 529516"/>
              <a:gd name="connsiteY0" fmla="*/ 468395 h 468395"/>
              <a:gd name="connsiteX1" fmla="*/ 0 w 529516"/>
              <a:gd name="connsiteY1" fmla="*/ 0 h 468395"/>
              <a:gd name="connsiteX2" fmla="*/ 529516 w 529516"/>
              <a:gd name="connsiteY2" fmla="*/ 468395 h 468395"/>
              <a:gd name="connsiteX3" fmla="*/ 0 w 529516"/>
              <a:gd name="connsiteY3" fmla="*/ 468395 h 468395"/>
              <a:gd name="connsiteX0" fmla="*/ 0 w 529516"/>
              <a:gd name="connsiteY0" fmla="*/ 468395 h 468395"/>
              <a:gd name="connsiteX1" fmla="*/ 0 w 529516"/>
              <a:gd name="connsiteY1" fmla="*/ 0 h 468395"/>
              <a:gd name="connsiteX2" fmla="*/ 219064 w 529516"/>
              <a:gd name="connsiteY2" fmla="*/ 325878 h 468395"/>
              <a:gd name="connsiteX3" fmla="*/ 529516 w 529516"/>
              <a:gd name="connsiteY3" fmla="*/ 468395 h 468395"/>
              <a:gd name="connsiteX4" fmla="*/ 0 w 529516"/>
              <a:gd name="connsiteY4" fmla="*/ 468395 h 46839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29516" h="468395">
                <a:moveTo>
                  <a:pt x="0" y="468395"/>
                </a:moveTo>
                <a:lnTo>
                  <a:pt x="0" y="0"/>
                </a:lnTo>
                <a:cubicBezTo>
                  <a:pt x="97107" y="80161"/>
                  <a:pt x="121957" y="245717"/>
                  <a:pt x="219064" y="325878"/>
                </a:cubicBezTo>
                <a:lnTo>
                  <a:pt x="529516" y="468395"/>
                </a:lnTo>
                <a:lnTo>
                  <a:pt x="0" y="468395"/>
                </a:lnTo>
                <a:close/>
              </a:path>
            </a:pathLst>
          </a:cu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71" name="Rectangle 300">
            <a:extLst>
              <a:ext uri="{FF2B5EF4-FFF2-40B4-BE49-F238E27FC236}">
                <a16:creationId xmlns:a16="http://schemas.microsoft.com/office/drawing/2014/main" id="{00000000-0008-0000-0900-000047000000}"/>
              </a:ext>
            </a:extLst>
          </xdr:cNvPr>
          <xdr:cNvSpPr/>
        </xdr:nvSpPr>
        <xdr:spPr>
          <a:xfrm rot="16013839">
            <a:off x="27576864" y="6509610"/>
            <a:ext cx="239401" cy="259106"/>
          </a:xfrm>
          <a:prstGeom prst="rtTriangle">
            <a:avLst/>
          </a:prstGeom>
          <a:solidFill>
            <a:schemeClr val="bg1"/>
          </a:solidFill>
          <a:ln w="254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108000" rIns="36000" rtlCol="0" anchor="t"/>
          <a:lstStyle/>
          <a:p>
            <a:pPr algn="l"/>
            <a:endParaRPr lang="en-AU" sz="1050">
              <a:solidFill>
                <a:schemeClr val="tx2"/>
              </a:solidFill>
            </a:endParaRPr>
          </a:p>
        </xdr:txBody>
      </xdr:sp>
      <xdr:sp macro="" textlink="">
        <xdr:nvSpPr>
          <xdr:cNvPr id="72" name="Right Triangle 93">
            <a:extLst>
              <a:ext uri="{FF2B5EF4-FFF2-40B4-BE49-F238E27FC236}">
                <a16:creationId xmlns:a16="http://schemas.microsoft.com/office/drawing/2014/main" id="{00000000-0008-0000-0900-000048000000}"/>
              </a:ext>
            </a:extLst>
          </xdr:cNvPr>
          <xdr:cNvSpPr/>
        </xdr:nvSpPr>
        <xdr:spPr>
          <a:xfrm rot="5400000">
            <a:off x="18265059" y="2752210"/>
            <a:ext cx="422278" cy="570773"/>
          </a:xfrm>
          <a:custGeom>
            <a:avLst/>
            <a:gdLst>
              <a:gd name="connsiteX0" fmla="*/ 0 w 529516"/>
              <a:gd name="connsiteY0" fmla="*/ 468395 h 468395"/>
              <a:gd name="connsiteX1" fmla="*/ 0 w 529516"/>
              <a:gd name="connsiteY1" fmla="*/ 0 h 468395"/>
              <a:gd name="connsiteX2" fmla="*/ 529516 w 529516"/>
              <a:gd name="connsiteY2" fmla="*/ 468395 h 468395"/>
              <a:gd name="connsiteX3" fmla="*/ 0 w 529516"/>
              <a:gd name="connsiteY3" fmla="*/ 468395 h 468395"/>
              <a:gd name="connsiteX0" fmla="*/ 0 w 529516"/>
              <a:gd name="connsiteY0" fmla="*/ 468395 h 468395"/>
              <a:gd name="connsiteX1" fmla="*/ 0 w 529516"/>
              <a:gd name="connsiteY1" fmla="*/ 0 h 468395"/>
              <a:gd name="connsiteX2" fmla="*/ 219064 w 529516"/>
              <a:gd name="connsiteY2" fmla="*/ 325878 h 468395"/>
              <a:gd name="connsiteX3" fmla="*/ 529516 w 529516"/>
              <a:gd name="connsiteY3" fmla="*/ 468395 h 468395"/>
              <a:gd name="connsiteX4" fmla="*/ 0 w 529516"/>
              <a:gd name="connsiteY4" fmla="*/ 468395 h 46839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29516" h="468395">
                <a:moveTo>
                  <a:pt x="0" y="468395"/>
                </a:moveTo>
                <a:lnTo>
                  <a:pt x="0" y="0"/>
                </a:lnTo>
                <a:cubicBezTo>
                  <a:pt x="97107" y="80161"/>
                  <a:pt x="121957" y="245717"/>
                  <a:pt x="219064" y="325878"/>
                </a:cubicBezTo>
                <a:lnTo>
                  <a:pt x="529516" y="468395"/>
                </a:lnTo>
                <a:lnTo>
                  <a:pt x="0" y="468395"/>
                </a:lnTo>
                <a:close/>
              </a:path>
            </a:pathLst>
          </a:cu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rgbClr val="FF0000"/>
              </a:solidFill>
            </a:endParaRPr>
          </a:p>
        </xdr:txBody>
      </xdr:sp>
      <xdr:sp macro="" textlink="">
        <xdr:nvSpPr>
          <xdr:cNvPr id="73" name="Rectangle 300">
            <a:extLst>
              <a:ext uri="{FF2B5EF4-FFF2-40B4-BE49-F238E27FC236}">
                <a16:creationId xmlns:a16="http://schemas.microsoft.com/office/drawing/2014/main" id="{00000000-0008-0000-0900-000049000000}"/>
              </a:ext>
            </a:extLst>
          </xdr:cNvPr>
          <xdr:cNvSpPr/>
        </xdr:nvSpPr>
        <xdr:spPr>
          <a:xfrm>
            <a:off x="18230300" y="2810309"/>
            <a:ext cx="9605089" cy="83587"/>
          </a:xfrm>
          <a:prstGeom prst="rect">
            <a:avLst/>
          </a:prstGeom>
          <a:solidFill>
            <a:schemeClr val="bg1"/>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108000" rIns="36000" rtlCol="0" anchor="t"/>
          <a:lstStyle/>
          <a:p>
            <a:pPr algn="l"/>
            <a:endParaRPr lang="en-AU" sz="1050">
              <a:solidFill>
                <a:schemeClr val="tx2"/>
              </a:solidFill>
            </a:endParaRPr>
          </a:p>
        </xdr:txBody>
      </xdr:sp>
      <xdr:sp macro="" textlink="">
        <xdr:nvSpPr>
          <xdr:cNvPr id="75" name="Rectangle 300">
            <a:extLst>
              <a:ext uri="{FF2B5EF4-FFF2-40B4-BE49-F238E27FC236}">
                <a16:creationId xmlns:a16="http://schemas.microsoft.com/office/drawing/2014/main" id="{00000000-0008-0000-0900-00004B000000}"/>
              </a:ext>
            </a:extLst>
          </xdr:cNvPr>
          <xdr:cNvSpPr/>
        </xdr:nvSpPr>
        <xdr:spPr>
          <a:xfrm>
            <a:off x="19356107" y="3496697"/>
            <a:ext cx="255887" cy="3228668"/>
          </a:xfrm>
          <a:prstGeom prst="rect">
            <a:avLst/>
          </a:prstGeom>
          <a:solidFill>
            <a:schemeClr val="bg1"/>
          </a:solidFill>
          <a:ln w="254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108000" rIns="36000" rtlCol="0" anchor="t"/>
          <a:lstStyle/>
          <a:p>
            <a:pPr algn="l"/>
            <a:endParaRPr lang="en-AU" sz="1050">
              <a:solidFill>
                <a:schemeClr val="tx2"/>
              </a:solidFill>
            </a:endParaRPr>
          </a:p>
        </xdr:txBody>
      </xdr:sp>
      <xdr:sp macro="" textlink="">
        <xdr:nvSpPr>
          <xdr:cNvPr id="76" name="Right Triangle 75">
            <a:extLst>
              <a:ext uri="{FF2B5EF4-FFF2-40B4-BE49-F238E27FC236}">
                <a16:creationId xmlns:a16="http://schemas.microsoft.com/office/drawing/2014/main" id="{00000000-0008-0000-0900-00004C000000}"/>
              </a:ext>
            </a:extLst>
          </xdr:cNvPr>
          <xdr:cNvSpPr>
            <a:spLocks noChangeAspect="1"/>
          </xdr:cNvSpPr>
        </xdr:nvSpPr>
        <xdr:spPr>
          <a:xfrm rot="5622579" flipV="1">
            <a:off x="27534425" y="2731099"/>
            <a:ext cx="301201" cy="595493"/>
          </a:xfrm>
          <a:prstGeom prst="r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77" name="Straight Connector 307">
            <a:extLst>
              <a:ext uri="{FF2B5EF4-FFF2-40B4-BE49-F238E27FC236}">
                <a16:creationId xmlns:a16="http://schemas.microsoft.com/office/drawing/2014/main" id="{00000000-0008-0000-0900-00004D000000}"/>
              </a:ext>
            </a:extLst>
          </xdr:cNvPr>
          <xdr:cNvCxnSpPr/>
        </xdr:nvCxnSpPr>
        <xdr:spPr>
          <a:xfrm flipH="1" flipV="1">
            <a:off x="19318176" y="6729084"/>
            <a:ext cx="8571207" cy="1659"/>
          </a:xfrm>
          <a:prstGeom prst="line">
            <a:avLst/>
          </a:prstGeom>
          <a:ln w="25400">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79" name="O1details">
            <a:extLst>
              <a:ext uri="{FF2B5EF4-FFF2-40B4-BE49-F238E27FC236}">
                <a16:creationId xmlns:a16="http://schemas.microsoft.com/office/drawing/2014/main" id="{00000000-0008-0000-0900-00004F000000}"/>
              </a:ext>
            </a:extLst>
          </xdr:cNvPr>
          <xdr:cNvSpPr>
            <a:spLocks/>
          </xdr:cNvSpPr>
        </xdr:nvSpPr>
        <xdr:spPr>
          <a:xfrm rot="16200000" flipV="1">
            <a:off x="21064952" y="100213"/>
            <a:ext cx="3887624" cy="9495783"/>
          </a:xfrm>
          <a:prstGeom prst="round2SameRect">
            <a:avLst>
              <a:gd name="adj1" fmla="val 11065"/>
              <a:gd name="adj2" fmla="val 10607"/>
            </a:avLst>
          </a:prstGeom>
          <a:noFill/>
          <a:ln w="38100">
            <a:solidFill>
              <a:srgbClr val="EFDCFF"/>
            </a:solidFill>
          </a:ln>
          <a:effectLst>
            <a:outerShdw blurRad="38100" dist="25400" algn="ctr" rotWithShape="0">
              <a:schemeClr val="accent1">
                <a:alpha val="45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300"/>
              </a:spcBef>
              <a:spcAft>
                <a:spcPts val="300"/>
              </a:spcAft>
            </a:pPr>
            <a:r>
              <a:rPr lang="en-AU" sz="1000">
                <a:solidFill>
                  <a:schemeClr val="tx2"/>
                </a:solidFill>
              </a:rPr>
              <a:t> </a:t>
            </a:r>
          </a:p>
        </xdr:txBody>
      </xdr:sp>
      <xdr:sp macro="" textlink="">
        <xdr:nvSpPr>
          <xdr:cNvPr id="80" name="Rectangle: Top Corners Rounded 79">
            <a:extLst>
              <a:ext uri="{FF2B5EF4-FFF2-40B4-BE49-F238E27FC236}">
                <a16:creationId xmlns:a16="http://schemas.microsoft.com/office/drawing/2014/main" id="{00000000-0008-0000-0900-000050000000}"/>
              </a:ext>
            </a:extLst>
          </xdr:cNvPr>
          <xdr:cNvSpPr/>
        </xdr:nvSpPr>
        <xdr:spPr>
          <a:xfrm rot="16200000">
            <a:off x="16874729" y="4309973"/>
            <a:ext cx="3867529" cy="1076182"/>
          </a:xfrm>
          <a:prstGeom prst="round2SameRect">
            <a:avLst>
              <a:gd name="adj1" fmla="val 33953"/>
              <a:gd name="adj2" fmla="val 0"/>
            </a:avLst>
          </a:prstGeom>
          <a:noFill/>
          <a:ln w="73025">
            <a:solidFill>
              <a:schemeClr val="accent1"/>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pic>
        <xdr:nvPicPr>
          <xdr:cNvPr id="81" name="Graphic 80">
            <a:extLst>
              <a:ext uri="{FF2B5EF4-FFF2-40B4-BE49-F238E27FC236}">
                <a16:creationId xmlns:a16="http://schemas.microsoft.com/office/drawing/2014/main" id="{00000000-0008-0000-0900-000051000000}"/>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2" cstate="screen">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6714255" y="3073372"/>
            <a:ext cx="183431" cy="188973"/>
          </a:xfrm>
          <a:prstGeom prst="rect">
            <a:avLst/>
          </a:prstGeom>
        </xdr:spPr>
      </xdr:pic>
      <xdr:sp macro="" textlink="">
        <xdr:nvSpPr>
          <xdr:cNvPr id="82" name="Rectangle 300">
            <a:extLst>
              <a:ext uri="{FF2B5EF4-FFF2-40B4-BE49-F238E27FC236}">
                <a16:creationId xmlns:a16="http://schemas.microsoft.com/office/drawing/2014/main" id="{00000000-0008-0000-0900-000052000000}"/>
              </a:ext>
            </a:extLst>
          </xdr:cNvPr>
          <xdr:cNvSpPr/>
        </xdr:nvSpPr>
        <xdr:spPr>
          <a:xfrm flipH="1">
            <a:off x="19627966" y="4257674"/>
            <a:ext cx="303185" cy="1438275"/>
          </a:xfrm>
          <a:prstGeom prst="rect">
            <a:avLst/>
          </a:prstGeom>
          <a:no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AU" sz="1000">
                <a:solidFill>
                  <a:schemeClr val="tx2"/>
                </a:solidFill>
              </a:rPr>
              <a:t>(2)</a:t>
            </a:r>
          </a:p>
        </xdr:txBody>
      </xdr:sp>
      <xdr:sp macro="" textlink="">
        <xdr:nvSpPr>
          <xdr:cNvPr id="65" name="Rectangle 300">
            <a:extLst>
              <a:ext uri="{FF2B5EF4-FFF2-40B4-BE49-F238E27FC236}">
                <a16:creationId xmlns:a16="http://schemas.microsoft.com/office/drawing/2014/main" id="{00000000-0008-0000-0900-000041000000}"/>
              </a:ext>
            </a:extLst>
          </xdr:cNvPr>
          <xdr:cNvSpPr/>
        </xdr:nvSpPr>
        <xdr:spPr>
          <a:xfrm flipH="1">
            <a:off x="19627966" y="3838575"/>
            <a:ext cx="303185" cy="419100"/>
          </a:xfrm>
          <a:prstGeom prst="rect">
            <a:avLst/>
          </a:prstGeom>
          <a:no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AU" sz="1000">
                <a:solidFill>
                  <a:schemeClr val="tx2"/>
                </a:solidFill>
              </a:rPr>
              <a:t>(1)</a:t>
            </a:r>
          </a:p>
        </xdr:txBody>
      </xdr:sp>
      <xdr:sp macro="" textlink="">
        <xdr:nvSpPr>
          <xdr:cNvPr id="83" name="Rectangle 300">
            <a:extLst>
              <a:ext uri="{FF2B5EF4-FFF2-40B4-BE49-F238E27FC236}">
                <a16:creationId xmlns:a16="http://schemas.microsoft.com/office/drawing/2014/main" id="{00000000-0008-0000-0900-000053000000}"/>
              </a:ext>
            </a:extLst>
          </xdr:cNvPr>
          <xdr:cNvSpPr/>
        </xdr:nvSpPr>
        <xdr:spPr>
          <a:xfrm flipH="1">
            <a:off x="19627966" y="5695950"/>
            <a:ext cx="303185" cy="600076"/>
          </a:xfrm>
          <a:prstGeom prst="rect">
            <a:avLst/>
          </a:prstGeom>
          <a:no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AU" sz="1000">
                <a:solidFill>
                  <a:schemeClr val="tx2"/>
                </a:solidFill>
              </a:rPr>
              <a:t>(3)</a:t>
            </a:r>
          </a:p>
        </xdr:txBody>
      </xdr:sp>
      <xdr:sp macro="" textlink="">
        <xdr:nvSpPr>
          <xdr:cNvPr id="84" name="Rectangle 300">
            <a:extLst>
              <a:ext uri="{FF2B5EF4-FFF2-40B4-BE49-F238E27FC236}">
                <a16:creationId xmlns:a16="http://schemas.microsoft.com/office/drawing/2014/main" id="{00000000-0008-0000-0900-000054000000}"/>
              </a:ext>
            </a:extLst>
          </xdr:cNvPr>
          <xdr:cNvSpPr/>
        </xdr:nvSpPr>
        <xdr:spPr>
          <a:xfrm flipH="1">
            <a:off x="19627966" y="6296025"/>
            <a:ext cx="303185" cy="428625"/>
          </a:xfrm>
          <a:prstGeom prst="rect">
            <a:avLst/>
          </a:prstGeom>
          <a:no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AU" sz="1000">
                <a:solidFill>
                  <a:schemeClr val="tx2"/>
                </a:solidFill>
              </a:rPr>
              <a:t>(4)</a:t>
            </a:r>
          </a:p>
        </xdr:txBody>
      </xdr:sp>
    </xdr:grpSp>
    <xdr:clientData/>
  </xdr:twoCellAnchor>
  <xdr:twoCellAnchor editAs="absolute">
    <xdr:from>
      <xdr:col>3</xdr:col>
      <xdr:colOff>333375</xdr:colOff>
      <xdr:row>1</xdr:row>
      <xdr:rowOff>485775</xdr:rowOff>
    </xdr:from>
    <xdr:to>
      <xdr:col>4</xdr:col>
      <xdr:colOff>333369</xdr:colOff>
      <xdr:row>2</xdr:row>
      <xdr:rowOff>339814</xdr:rowOff>
    </xdr:to>
    <xdr:grpSp>
      <xdr:nvGrpSpPr>
        <xdr:cNvPr id="89" name="Home Button" descr="click to go to Cover Page">
          <a:hlinkClick xmlns:r="http://schemas.openxmlformats.org/officeDocument/2006/relationships" r:id="rId4"/>
          <a:extLst>
            <a:ext uri="{FF2B5EF4-FFF2-40B4-BE49-F238E27FC236}">
              <a16:creationId xmlns:a16="http://schemas.microsoft.com/office/drawing/2014/main" id="{00000000-0008-0000-0900-000059000000}"/>
            </a:ext>
          </a:extLst>
        </xdr:cNvPr>
        <xdr:cNvGrpSpPr/>
      </xdr:nvGrpSpPr>
      <xdr:grpSpPr>
        <a:xfrm>
          <a:off x="2409825" y="990600"/>
          <a:ext cx="800094" cy="358864"/>
          <a:chOff x="1447807" y="1147997"/>
          <a:chExt cx="800094" cy="358864"/>
        </a:xfrm>
      </xdr:grpSpPr>
      <xdr:sp macro="" textlink="">
        <xdr:nvSpPr>
          <xdr:cNvPr id="90" name="home b">
            <a:extLst>
              <a:ext uri="{FF2B5EF4-FFF2-40B4-BE49-F238E27FC236}">
                <a16:creationId xmlns:a16="http://schemas.microsoft.com/office/drawing/2014/main" id="{00000000-0008-0000-0900-00005A000000}"/>
              </a:ext>
            </a:extLst>
          </xdr:cNvPr>
          <xdr:cNvSpPr>
            <a:spLocks noChangeAspect="1"/>
          </xdr:cNvSpPr>
        </xdr:nvSpPr>
        <xdr:spPr>
          <a:xfrm>
            <a:off x="1447807" y="1147997"/>
            <a:ext cx="800094" cy="358864"/>
          </a:xfrm>
          <a:prstGeom prst="roundRect">
            <a:avLst>
              <a:gd name="adj" fmla="val 49545"/>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100" b="1"/>
          </a:p>
        </xdr:txBody>
      </xdr:sp>
      <xdr:pic>
        <xdr:nvPicPr>
          <xdr:cNvPr id="91" name="home a" descr="Home with solid fill">
            <a:extLst>
              <a:ext uri="{FF2B5EF4-FFF2-40B4-BE49-F238E27FC236}">
                <a16:creationId xmlns:a16="http://schemas.microsoft.com/office/drawing/2014/main" id="{00000000-0008-0000-0900-00005B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1685854" y="1155904"/>
            <a:ext cx="324000" cy="324000"/>
          </a:xfrm>
          <a:prstGeom prst="rect">
            <a:avLst/>
          </a:prstGeom>
        </xdr:spPr>
      </xdr:pic>
    </xdr:grpSp>
    <xdr:clientData/>
  </xdr:twoCellAnchor>
  <xdr:twoCellAnchor editAs="absolute">
    <xdr:from>
      <xdr:col>2</xdr:col>
      <xdr:colOff>285750</xdr:colOff>
      <xdr:row>1</xdr:row>
      <xdr:rowOff>485775</xdr:rowOff>
    </xdr:from>
    <xdr:to>
      <xdr:col>3</xdr:col>
      <xdr:colOff>152394</xdr:colOff>
      <xdr:row>2</xdr:row>
      <xdr:rowOff>339814</xdr:rowOff>
    </xdr:to>
    <xdr:sp macro="" textlink="">
      <xdr:nvSpPr>
        <xdr:cNvPr id="92" name="Glossary Button" descr="click to go to Glossary">
          <a:hlinkClick xmlns:r="http://schemas.openxmlformats.org/officeDocument/2006/relationships" r:id="rId7"/>
          <a:extLst>
            <a:ext uri="{FF2B5EF4-FFF2-40B4-BE49-F238E27FC236}">
              <a16:creationId xmlns:a16="http://schemas.microsoft.com/office/drawing/2014/main" id="{00000000-0008-0000-0900-00005C000000}"/>
            </a:ext>
          </a:extLst>
        </xdr:cNvPr>
        <xdr:cNvSpPr>
          <a:spLocks noChangeAspect="1"/>
        </xdr:cNvSpPr>
      </xdr:nvSpPr>
      <xdr:spPr>
        <a:xfrm>
          <a:off x="1428750" y="990600"/>
          <a:ext cx="800094" cy="358864"/>
        </a:xfrm>
        <a:prstGeom prst="roundRect">
          <a:avLst>
            <a:gd name="adj" fmla="val 50000"/>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b="1"/>
            <a:t>GLOSSARY</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22</xdr:col>
      <xdr:colOff>224677</xdr:colOff>
      <xdr:row>8</xdr:row>
      <xdr:rowOff>449902</xdr:rowOff>
    </xdr:from>
    <xdr:to>
      <xdr:col>22</xdr:col>
      <xdr:colOff>889748</xdr:colOff>
      <xdr:row>9</xdr:row>
      <xdr:rowOff>28576</xdr:rowOff>
    </xdr:to>
    <xdr:sp macro="" textlink="">
      <xdr:nvSpPr>
        <xdr:cNvPr id="23" name="TextBox 23">
          <a:extLst>
            <a:ext uri="{FF2B5EF4-FFF2-40B4-BE49-F238E27FC236}">
              <a16:creationId xmlns:a16="http://schemas.microsoft.com/office/drawing/2014/main" id="{00000000-0008-0000-0A00-000017000000}"/>
            </a:ext>
          </a:extLst>
        </xdr:cNvPr>
        <xdr:cNvSpPr txBox="1"/>
      </xdr:nvSpPr>
      <xdr:spPr>
        <a:xfrm>
          <a:off x="21970252" y="3231202"/>
          <a:ext cx="665071" cy="321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22</xdr:col>
      <xdr:colOff>0</xdr:colOff>
      <xdr:row>8</xdr:row>
      <xdr:rowOff>0</xdr:rowOff>
    </xdr:from>
    <xdr:to>
      <xdr:col>23</xdr:col>
      <xdr:colOff>0</xdr:colOff>
      <xdr:row>8</xdr:row>
      <xdr:rowOff>441617</xdr:rowOff>
    </xdr:to>
    <xdr:sp macro="" textlink="W9">
      <xdr:nvSpPr>
        <xdr:cNvPr id="24" name="TextBox 24">
          <a:extLst>
            <a:ext uri="{FF2B5EF4-FFF2-40B4-BE49-F238E27FC236}">
              <a16:creationId xmlns:a16="http://schemas.microsoft.com/office/drawing/2014/main" id="{00000000-0008-0000-0A00-000018000000}"/>
            </a:ext>
          </a:extLst>
        </xdr:cNvPr>
        <xdr:cNvSpPr txBox="1"/>
      </xdr:nvSpPr>
      <xdr:spPr>
        <a:xfrm>
          <a:off x="21745575" y="2781300"/>
          <a:ext cx="1114425"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E0A422F3-0C6B-41BA-8184-795E49AB4EAF}" type="TxLink">
            <a:rPr lang="en-US" sz="1100" b="1" i="0" u="none" strike="noStrike">
              <a:solidFill>
                <a:schemeClr val="tx2"/>
              </a:solidFill>
              <a:latin typeface="Calibri"/>
              <a:ea typeface="Calibri"/>
              <a:cs typeface="Calibri"/>
            </a:rPr>
            <a:pPr algn="ctr">
              <a:lnSpc>
                <a:spcPts val="1150"/>
              </a:lnSpc>
            </a:pPr>
            <a:t>RCTI </a:t>
          </a:fld>
          <a:endParaRPr lang="en-AU" sz="1100" b="1" i="0">
            <a:solidFill>
              <a:schemeClr val="tx2"/>
            </a:solidFill>
          </a:endParaRPr>
        </a:p>
      </xdr:txBody>
    </xdr:sp>
    <xdr:clientData/>
  </xdr:twoCellAnchor>
  <xdr:twoCellAnchor editAs="oneCell">
    <xdr:from>
      <xdr:col>23</xdr:col>
      <xdr:colOff>224677</xdr:colOff>
      <xdr:row>8</xdr:row>
      <xdr:rowOff>516576</xdr:rowOff>
    </xdr:from>
    <xdr:to>
      <xdr:col>23</xdr:col>
      <xdr:colOff>889748</xdr:colOff>
      <xdr:row>9</xdr:row>
      <xdr:rowOff>0</xdr:rowOff>
    </xdr:to>
    <xdr:sp macro="" textlink="">
      <xdr:nvSpPr>
        <xdr:cNvPr id="25" name="TextBox 23">
          <a:extLst>
            <a:ext uri="{FF2B5EF4-FFF2-40B4-BE49-F238E27FC236}">
              <a16:creationId xmlns:a16="http://schemas.microsoft.com/office/drawing/2014/main" id="{00000000-0008-0000-0A00-000019000000}"/>
            </a:ext>
          </a:extLst>
        </xdr:cNvPr>
        <xdr:cNvSpPr txBox="1"/>
      </xdr:nvSpPr>
      <xdr:spPr>
        <a:xfrm>
          <a:off x="23084677" y="3297876"/>
          <a:ext cx="665071" cy="226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23</xdr:col>
      <xdr:colOff>9525</xdr:colOff>
      <xdr:row>7</xdr:row>
      <xdr:rowOff>66674</xdr:rowOff>
    </xdr:from>
    <xdr:to>
      <xdr:col>24</xdr:col>
      <xdr:colOff>9525</xdr:colOff>
      <xdr:row>8</xdr:row>
      <xdr:rowOff>511199</xdr:rowOff>
    </xdr:to>
    <xdr:sp macro="" textlink="X9">
      <xdr:nvSpPr>
        <xdr:cNvPr id="26" name="TextBox 24">
          <a:extLst>
            <a:ext uri="{FF2B5EF4-FFF2-40B4-BE49-F238E27FC236}">
              <a16:creationId xmlns:a16="http://schemas.microsoft.com/office/drawing/2014/main" id="{00000000-0008-0000-0A00-00001A000000}"/>
            </a:ext>
          </a:extLst>
        </xdr:cNvPr>
        <xdr:cNvSpPr txBox="1"/>
      </xdr:nvSpPr>
      <xdr:spPr>
        <a:xfrm>
          <a:off x="22869525" y="2781299"/>
          <a:ext cx="1114425" cy="5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9AD65DCC-8913-4994-AED4-AAC987D71913}" type="TxLink">
            <a:rPr lang="en-US" sz="1100" b="1" i="0" u="none" strike="noStrike">
              <a:solidFill>
                <a:schemeClr val="tx2"/>
              </a:solidFill>
              <a:latin typeface="Calibri"/>
              <a:ea typeface="Calibri"/>
              <a:cs typeface="Calibri"/>
            </a:rPr>
            <a:pPr algn="ctr">
              <a:lnSpc>
                <a:spcPts val="1150"/>
              </a:lnSpc>
            </a:pPr>
            <a:t>Credit Card Payment</a:t>
          </a:fld>
          <a:endParaRPr lang="en-AU" sz="1100" b="1" i="0">
            <a:solidFill>
              <a:schemeClr val="tx2"/>
            </a:solidFill>
          </a:endParaRPr>
        </a:p>
      </xdr:txBody>
    </xdr:sp>
    <xdr:clientData/>
  </xdr:twoCellAnchor>
  <xdr:twoCellAnchor editAs="oneCell">
    <xdr:from>
      <xdr:col>21</xdr:col>
      <xdr:colOff>224677</xdr:colOff>
      <xdr:row>8</xdr:row>
      <xdr:rowOff>526101</xdr:rowOff>
    </xdr:from>
    <xdr:to>
      <xdr:col>21</xdr:col>
      <xdr:colOff>889748</xdr:colOff>
      <xdr:row>8</xdr:row>
      <xdr:rowOff>742950</xdr:rowOff>
    </xdr:to>
    <xdr:sp macro="" textlink="">
      <xdr:nvSpPr>
        <xdr:cNvPr id="27" name="TextBox 23">
          <a:extLst>
            <a:ext uri="{FF2B5EF4-FFF2-40B4-BE49-F238E27FC236}">
              <a16:creationId xmlns:a16="http://schemas.microsoft.com/office/drawing/2014/main" id="{00000000-0008-0000-0A00-00001B000000}"/>
            </a:ext>
          </a:extLst>
        </xdr:cNvPr>
        <xdr:cNvSpPr txBox="1"/>
      </xdr:nvSpPr>
      <xdr:spPr>
        <a:xfrm>
          <a:off x="20855827" y="3097851"/>
          <a:ext cx="665071" cy="21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21</xdr:col>
      <xdr:colOff>0</xdr:colOff>
      <xdr:row>8</xdr:row>
      <xdr:rowOff>76200</xdr:rowOff>
    </xdr:from>
    <xdr:to>
      <xdr:col>22</xdr:col>
      <xdr:colOff>0</xdr:colOff>
      <xdr:row>8</xdr:row>
      <xdr:rowOff>517817</xdr:rowOff>
    </xdr:to>
    <xdr:sp macro="" textlink="V9">
      <xdr:nvSpPr>
        <xdr:cNvPr id="28" name="TextBox 24">
          <a:extLst>
            <a:ext uri="{FF2B5EF4-FFF2-40B4-BE49-F238E27FC236}">
              <a16:creationId xmlns:a16="http://schemas.microsoft.com/office/drawing/2014/main" id="{00000000-0008-0000-0A00-00001C000000}"/>
            </a:ext>
          </a:extLst>
        </xdr:cNvPr>
        <xdr:cNvSpPr txBox="1"/>
      </xdr:nvSpPr>
      <xdr:spPr>
        <a:xfrm>
          <a:off x="20631150" y="2857500"/>
          <a:ext cx="1114425"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9805EDCE-2CA0-4694-ACA0-BA3E0BBE38E8}" type="TxLink">
            <a:rPr lang="en-US" sz="1100" b="1" i="0" u="none" strike="noStrike">
              <a:solidFill>
                <a:schemeClr val="tx2"/>
              </a:solidFill>
              <a:latin typeface="Calibri"/>
              <a:ea typeface="Calibri"/>
              <a:cs typeface="Calibri"/>
            </a:rPr>
            <a:pPr algn="ctr">
              <a:lnSpc>
                <a:spcPts val="1150"/>
              </a:lnSpc>
            </a:pPr>
            <a:t>Peppol eInvoice enabled</a:t>
          </a:fld>
          <a:endParaRPr lang="en-AU" sz="1100" b="1" i="0">
            <a:solidFill>
              <a:schemeClr val="tx2"/>
            </a:solidFill>
          </a:endParaRPr>
        </a:p>
      </xdr:txBody>
    </xdr:sp>
    <xdr:clientData/>
  </xdr:twoCellAnchor>
  <xdr:twoCellAnchor editAs="oneCell">
    <xdr:from>
      <xdr:col>27</xdr:col>
      <xdr:colOff>224677</xdr:colOff>
      <xdr:row>8</xdr:row>
      <xdr:rowOff>440376</xdr:rowOff>
    </xdr:from>
    <xdr:to>
      <xdr:col>27</xdr:col>
      <xdr:colOff>889748</xdr:colOff>
      <xdr:row>9</xdr:row>
      <xdr:rowOff>28575</xdr:rowOff>
    </xdr:to>
    <xdr:sp macro="" textlink="">
      <xdr:nvSpPr>
        <xdr:cNvPr id="29" name="TextBox 23">
          <a:extLst>
            <a:ext uri="{FF2B5EF4-FFF2-40B4-BE49-F238E27FC236}">
              <a16:creationId xmlns:a16="http://schemas.microsoft.com/office/drawing/2014/main" id="{00000000-0008-0000-0A00-00001D000000}"/>
            </a:ext>
          </a:extLst>
        </xdr:cNvPr>
        <xdr:cNvSpPr txBox="1"/>
      </xdr:nvSpPr>
      <xdr:spPr>
        <a:xfrm>
          <a:off x="27666202" y="3221676"/>
          <a:ext cx="665071" cy="33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36000" rtlCol="0" anchor="t"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en-AU" sz="1000" i="1" kern="1200">
              <a:solidFill>
                <a:schemeClr val="tx2"/>
              </a:solidFill>
              <a:effectLst/>
              <a:latin typeface="+mn-lt"/>
              <a:ea typeface="+mn-ea"/>
              <a:cs typeface="+mn-cs"/>
            </a:rPr>
            <a:t>(per ss13(4) of the Rules)</a:t>
          </a:r>
          <a:endParaRPr lang="en-AU" sz="1000">
            <a:solidFill>
              <a:schemeClr val="tx2"/>
            </a:solidFill>
            <a:effectLst/>
          </a:endParaRPr>
        </a:p>
      </xdr:txBody>
    </xdr:sp>
    <xdr:clientData/>
  </xdr:twoCellAnchor>
  <xdr:twoCellAnchor editAs="oneCell">
    <xdr:from>
      <xdr:col>27</xdr:col>
      <xdr:colOff>0</xdr:colOff>
      <xdr:row>8</xdr:row>
      <xdr:rowOff>0</xdr:rowOff>
    </xdr:from>
    <xdr:to>
      <xdr:col>28</xdr:col>
      <xdr:colOff>0</xdr:colOff>
      <xdr:row>8</xdr:row>
      <xdr:rowOff>441617</xdr:rowOff>
    </xdr:to>
    <xdr:sp macro="" textlink="AB9">
      <xdr:nvSpPr>
        <xdr:cNvPr id="30" name="TextBox 24">
          <a:extLst>
            <a:ext uri="{FF2B5EF4-FFF2-40B4-BE49-F238E27FC236}">
              <a16:creationId xmlns:a16="http://schemas.microsoft.com/office/drawing/2014/main" id="{00000000-0008-0000-0A00-00001E000000}"/>
            </a:ext>
          </a:extLst>
        </xdr:cNvPr>
        <xdr:cNvSpPr txBox="1"/>
      </xdr:nvSpPr>
      <xdr:spPr>
        <a:xfrm>
          <a:off x="27441525" y="2781300"/>
          <a:ext cx="1114425"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3C1789FC-FBCB-49BE-B512-F1C3A86DC239}" type="TxLink">
            <a:rPr lang="en-US" sz="1100" b="1" i="0" u="none" strike="noStrike">
              <a:solidFill>
                <a:schemeClr val="tx2"/>
              </a:solidFill>
              <a:latin typeface="Calibri"/>
              <a:ea typeface="Calibri"/>
              <a:cs typeface="Calibri"/>
            </a:rPr>
            <a:pPr algn="ctr">
              <a:lnSpc>
                <a:spcPts val="1150"/>
              </a:lnSpc>
            </a:pPr>
            <a:t>
Excluded trade credit payment</a:t>
          </a:fld>
          <a:endParaRPr lang="en-AU" sz="1100" b="1" i="0">
            <a:solidFill>
              <a:schemeClr val="tx2"/>
            </a:solidFill>
          </a:endParaRPr>
        </a:p>
      </xdr:txBody>
    </xdr:sp>
    <xdr:clientData/>
  </xdr:twoCellAnchor>
  <xdr:twoCellAnchor editAs="oneCell">
    <xdr:from>
      <xdr:col>24</xdr:col>
      <xdr:colOff>224677</xdr:colOff>
      <xdr:row>8</xdr:row>
      <xdr:rowOff>459427</xdr:rowOff>
    </xdr:from>
    <xdr:to>
      <xdr:col>24</xdr:col>
      <xdr:colOff>963645</xdr:colOff>
      <xdr:row>9</xdr:row>
      <xdr:rowOff>152401</xdr:rowOff>
    </xdr:to>
    <xdr:sp macro="" textlink="">
      <xdr:nvSpPr>
        <xdr:cNvPr id="31" name="TextBox 23">
          <a:extLst>
            <a:ext uri="{FF2B5EF4-FFF2-40B4-BE49-F238E27FC236}">
              <a16:creationId xmlns:a16="http://schemas.microsoft.com/office/drawing/2014/main" id="{00000000-0008-0000-0A00-00001F000000}"/>
            </a:ext>
          </a:extLst>
        </xdr:cNvPr>
        <xdr:cNvSpPr txBox="1"/>
      </xdr:nvSpPr>
      <xdr:spPr>
        <a:xfrm>
          <a:off x="24199102" y="3240727"/>
          <a:ext cx="738968" cy="435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if applicable</a:t>
          </a:r>
        </a:p>
      </xdr:txBody>
    </xdr:sp>
    <xdr:clientData/>
  </xdr:twoCellAnchor>
  <xdr:twoCellAnchor editAs="oneCell">
    <xdr:from>
      <xdr:col>24</xdr:col>
      <xdr:colOff>0</xdr:colOff>
      <xdr:row>8</xdr:row>
      <xdr:rowOff>0</xdr:rowOff>
    </xdr:from>
    <xdr:to>
      <xdr:col>25</xdr:col>
      <xdr:colOff>0</xdr:colOff>
      <xdr:row>8</xdr:row>
      <xdr:rowOff>442800</xdr:rowOff>
    </xdr:to>
    <xdr:sp macro="" textlink="Y9">
      <xdr:nvSpPr>
        <xdr:cNvPr id="32" name="TextBox 24">
          <a:extLst>
            <a:ext uri="{FF2B5EF4-FFF2-40B4-BE49-F238E27FC236}">
              <a16:creationId xmlns:a16="http://schemas.microsoft.com/office/drawing/2014/main" id="{00000000-0008-0000-0A00-000020000000}"/>
            </a:ext>
          </a:extLst>
        </xdr:cNvPr>
        <xdr:cNvSpPr txBox="1"/>
      </xdr:nvSpPr>
      <xdr:spPr>
        <a:xfrm>
          <a:off x="23974425" y="2781300"/>
          <a:ext cx="1238250" cy="44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C48D6F53-37A0-4DDD-91B8-FF0D9370AEC4}" type="TxLink">
            <a:rPr lang="en-US" sz="1100" b="1" i="0" u="none" strike="noStrike">
              <a:solidFill>
                <a:schemeClr val="tx2"/>
              </a:solidFill>
              <a:latin typeface="Calibri"/>
              <a:ea typeface="Calibri"/>
              <a:cs typeface="Calibri"/>
            </a:rPr>
            <a:pPr algn="ctr">
              <a:lnSpc>
                <a:spcPts val="1150"/>
              </a:lnSpc>
            </a:pPr>
            <a:t>Credit Card No.</a:t>
          </a:fld>
          <a:endParaRPr lang="en-AU" sz="1100" b="1" i="0">
            <a:solidFill>
              <a:schemeClr val="tx2"/>
            </a:solidFill>
          </a:endParaRPr>
        </a:p>
      </xdr:txBody>
    </xdr:sp>
    <xdr:clientData/>
  </xdr:twoCellAnchor>
  <xdr:twoCellAnchor editAs="oneCell">
    <xdr:from>
      <xdr:col>25</xdr:col>
      <xdr:colOff>224677</xdr:colOff>
      <xdr:row>8</xdr:row>
      <xdr:rowOff>449901</xdr:rowOff>
    </xdr:from>
    <xdr:to>
      <xdr:col>25</xdr:col>
      <xdr:colOff>889748</xdr:colOff>
      <xdr:row>9</xdr:row>
      <xdr:rowOff>0</xdr:rowOff>
    </xdr:to>
    <xdr:sp macro="" textlink="">
      <xdr:nvSpPr>
        <xdr:cNvPr id="33" name="TextBox 23">
          <a:extLst>
            <a:ext uri="{FF2B5EF4-FFF2-40B4-BE49-F238E27FC236}">
              <a16:creationId xmlns:a16="http://schemas.microsoft.com/office/drawing/2014/main" id="{00000000-0008-0000-0A00-000021000000}"/>
            </a:ext>
          </a:extLst>
        </xdr:cNvPr>
        <xdr:cNvSpPr txBox="1"/>
      </xdr:nvSpPr>
      <xdr:spPr>
        <a:xfrm>
          <a:off x="25437352" y="3231201"/>
          <a:ext cx="665071" cy="293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25</xdr:col>
      <xdr:colOff>0</xdr:colOff>
      <xdr:row>8</xdr:row>
      <xdr:rowOff>0</xdr:rowOff>
    </xdr:from>
    <xdr:to>
      <xdr:col>26</xdr:col>
      <xdr:colOff>0</xdr:colOff>
      <xdr:row>8</xdr:row>
      <xdr:rowOff>441617</xdr:rowOff>
    </xdr:to>
    <xdr:sp macro="" textlink="Z9">
      <xdr:nvSpPr>
        <xdr:cNvPr id="34" name="TextBox 24">
          <a:extLst>
            <a:ext uri="{FF2B5EF4-FFF2-40B4-BE49-F238E27FC236}">
              <a16:creationId xmlns:a16="http://schemas.microsoft.com/office/drawing/2014/main" id="{00000000-0008-0000-0A00-000022000000}"/>
            </a:ext>
          </a:extLst>
        </xdr:cNvPr>
        <xdr:cNvSpPr txBox="1"/>
      </xdr:nvSpPr>
      <xdr:spPr>
        <a:xfrm>
          <a:off x="25212675" y="2781300"/>
          <a:ext cx="1114425"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2307F1C2-502C-4409-B750-402C5688B41A}" type="TxLink">
            <a:rPr lang="en-US" sz="1100" b="1" i="0" u="none" strike="noStrike">
              <a:solidFill>
                <a:schemeClr val="tx2"/>
              </a:solidFill>
              <a:latin typeface="Calibri"/>
              <a:ea typeface="Calibri"/>
              <a:cs typeface="Calibri"/>
            </a:rPr>
            <a:pPr algn="ctr">
              <a:lnSpc>
                <a:spcPts val="1150"/>
              </a:lnSpc>
            </a:pPr>
            <a:t>Partial Payment</a:t>
          </a:fld>
          <a:endParaRPr lang="en-AU" sz="1100" b="1" i="0">
            <a:solidFill>
              <a:schemeClr val="tx2"/>
            </a:solidFill>
          </a:endParaRPr>
        </a:p>
      </xdr:txBody>
    </xdr:sp>
    <xdr:clientData/>
  </xdr:twoCellAnchor>
  <xdr:twoCellAnchor editAs="oneCell">
    <xdr:from>
      <xdr:col>26</xdr:col>
      <xdr:colOff>200689</xdr:colOff>
      <xdr:row>8</xdr:row>
      <xdr:rowOff>383227</xdr:rowOff>
    </xdr:from>
    <xdr:to>
      <xdr:col>26</xdr:col>
      <xdr:colOff>913735</xdr:colOff>
      <xdr:row>9</xdr:row>
      <xdr:rowOff>19051</xdr:rowOff>
    </xdr:to>
    <xdr:sp macro="" textlink="">
      <xdr:nvSpPr>
        <xdr:cNvPr id="35" name="TextBox 34">
          <a:extLst>
            <a:ext uri="{FF2B5EF4-FFF2-40B4-BE49-F238E27FC236}">
              <a16:creationId xmlns:a16="http://schemas.microsoft.com/office/drawing/2014/main" id="{00000000-0008-0000-0A00-000023000000}"/>
            </a:ext>
          </a:extLst>
        </xdr:cNvPr>
        <xdr:cNvSpPr txBox="1"/>
      </xdr:nvSpPr>
      <xdr:spPr>
        <a:xfrm>
          <a:off x="26527789" y="3164527"/>
          <a:ext cx="713046" cy="378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in calendar days</a:t>
          </a:r>
        </a:p>
      </xdr:txBody>
    </xdr:sp>
    <xdr:clientData/>
  </xdr:twoCellAnchor>
  <xdr:twoCellAnchor editAs="oneCell">
    <xdr:from>
      <xdr:col>26</xdr:col>
      <xdr:colOff>0</xdr:colOff>
      <xdr:row>8</xdr:row>
      <xdr:rowOff>0</xdr:rowOff>
    </xdr:from>
    <xdr:to>
      <xdr:col>27</xdr:col>
      <xdr:colOff>0</xdr:colOff>
      <xdr:row>8</xdr:row>
      <xdr:rowOff>374942</xdr:rowOff>
    </xdr:to>
    <xdr:sp macro="" textlink="AA9">
      <xdr:nvSpPr>
        <xdr:cNvPr id="36" name="TextBox 35">
          <a:extLst>
            <a:ext uri="{FF2B5EF4-FFF2-40B4-BE49-F238E27FC236}">
              <a16:creationId xmlns:a16="http://schemas.microsoft.com/office/drawing/2014/main" id="{00000000-0008-0000-0A00-000024000000}"/>
            </a:ext>
          </a:extLst>
        </xdr:cNvPr>
        <xdr:cNvSpPr txBox="1"/>
      </xdr:nvSpPr>
      <xdr:spPr>
        <a:xfrm>
          <a:off x="26327100" y="2781300"/>
          <a:ext cx="1114425" cy="374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C5E9AC79-870D-4926-B35C-576BFEE2854E}" type="TxLink">
            <a:rPr lang="en-US" sz="1100" b="1" i="0" u="none" strike="noStrike">
              <a:solidFill>
                <a:schemeClr val="tx2"/>
              </a:solidFill>
              <a:latin typeface="Calibri"/>
              <a:ea typeface="Calibri"/>
              <a:cs typeface="Calibri"/>
            </a:rPr>
            <a:pPr algn="ctr">
              <a:lnSpc>
                <a:spcPts val="1150"/>
              </a:lnSpc>
            </a:pPr>
            <a:t>Payment Term</a:t>
          </a:fld>
          <a:endParaRPr lang="en-AU" sz="1100" b="1" i="0">
            <a:solidFill>
              <a:schemeClr val="tx2"/>
            </a:solidFill>
          </a:endParaRPr>
        </a:p>
      </xdr:txBody>
    </xdr:sp>
    <xdr:clientData/>
  </xdr:twoCellAnchor>
  <xdr:twoCellAnchor editAs="oneCell">
    <xdr:from>
      <xdr:col>20</xdr:col>
      <xdr:colOff>144118</xdr:colOff>
      <xdr:row>8</xdr:row>
      <xdr:rowOff>440377</xdr:rowOff>
    </xdr:from>
    <xdr:to>
      <xdr:col>20</xdr:col>
      <xdr:colOff>1170332</xdr:colOff>
      <xdr:row>9</xdr:row>
      <xdr:rowOff>38101</xdr:rowOff>
    </xdr:to>
    <xdr:sp macro="" textlink="">
      <xdr:nvSpPr>
        <xdr:cNvPr id="37" name="TextBox 23">
          <a:extLst>
            <a:ext uri="{FF2B5EF4-FFF2-40B4-BE49-F238E27FC236}">
              <a16:creationId xmlns:a16="http://schemas.microsoft.com/office/drawing/2014/main" id="{00000000-0008-0000-0A00-000025000000}"/>
            </a:ext>
          </a:extLst>
        </xdr:cNvPr>
        <xdr:cNvSpPr txBox="1"/>
      </xdr:nvSpPr>
      <xdr:spPr>
        <a:xfrm>
          <a:off x="19460818" y="3221677"/>
          <a:ext cx="1026214" cy="340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36000" rtlCol="0" anchor="t"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n-AU" sz="1000" i="1" kern="1200">
              <a:solidFill>
                <a:schemeClr val="tx2"/>
              </a:solidFill>
              <a:effectLst/>
              <a:latin typeface="+mn-lt"/>
              <a:ea typeface="+mn-ea"/>
              <a:cs typeface="+mn-cs"/>
            </a:rPr>
            <a:t>Yes/No </a:t>
          </a:r>
          <a:endParaRPr lang="en-AU" sz="1000">
            <a:solidFill>
              <a:schemeClr val="tx2"/>
            </a:solidFill>
            <a:effectLst/>
          </a:endParaRPr>
        </a:p>
        <a:p>
          <a:pPr algn="ctr"/>
          <a:r>
            <a:rPr lang="en-AU" sz="1000" i="1" kern="1200">
              <a:solidFill>
                <a:schemeClr val="tx2"/>
              </a:solidFill>
              <a:effectLst/>
              <a:latin typeface="+mn-lt"/>
              <a:ea typeface="+mn-ea"/>
              <a:cs typeface="+mn-cs"/>
            </a:rPr>
            <a:t>(per s9 of the</a:t>
          </a:r>
          <a:r>
            <a:rPr lang="en-AU" sz="1000" i="1" kern="1200" baseline="0">
              <a:solidFill>
                <a:schemeClr val="tx2"/>
              </a:solidFill>
              <a:effectLst/>
              <a:latin typeface="+mn-lt"/>
              <a:ea typeface="+mn-ea"/>
              <a:cs typeface="+mn-cs"/>
            </a:rPr>
            <a:t> </a:t>
          </a:r>
          <a:r>
            <a:rPr lang="en-AU" sz="1000" i="1" kern="1200">
              <a:solidFill>
                <a:schemeClr val="tx2"/>
              </a:solidFill>
              <a:effectLst/>
              <a:latin typeface="+mn-lt"/>
              <a:ea typeface="+mn-ea"/>
              <a:cs typeface="+mn-cs"/>
            </a:rPr>
            <a:t>Rules)</a:t>
          </a:r>
          <a:endParaRPr lang="en-AU" sz="1000">
            <a:solidFill>
              <a:schemeClr val="tx2"/>
            </a:solidFill>
            <a:effectLst/>
          </a:endParaRPr>
        </a:p>
      </xdr:txBody>
    </xdr:sp>
    <xdr:clientData/>
  </xdr:twoCellAnchor>
  <xdr:twoCellAnchor editAs="oneCell">
    <xdr:from>
      <xdr:col>20</xdr:col>
      <xdr:colOff>0</xdr:colOff>
      <xdr:row>8</xdr:row>
      <xdr:rowOff>0</xdr:rowOff>
    </xdr:from>
    <xdr:to>
      <xdr:col>21</xdr:col>
      <xdr:colOff>0</xdr:colOff>
      <xdr:row>8</xdr:row>
      <xdr:rowOff>441617</xdr:rowOff>
    </xdr:to>
    <xdr:sp macro="" textlink="U9">
      <xdr:nvSpPr>
        <xdr:cNvPr id="38" name="TextBox 24">
          <a:extLst>
            <a:ext uri="{FF2B5EF4-FFF2-40B4-BE49-F238E27FC236}">
              <a16:creationId xmlns:a16="http://schemas.microsoft.com/office/drawing/2014/main" id="{00000000-0008-0000-0A00-000026000000}"/>
            </a:ext>
          </a:extLst>
        </xdr:cNvPr>
        <xdr:cNvSpPr txBox="1"/>
      </xdr:nvSpPr>
      <xdr:spPr>
        <a:xfrm>
          <a:off x="19316700" y="2781300"/>
          <a:ext cx="1314450" cy="44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EFCFF74C-E771-4874-BE82-4648FBBD01F6}" type="TxLink">
            <a:rPr lang="en-US" sz="1100" b="1" i="0" u="none" strike="noStrike">
              <a:solidFill>
                <a:schemeClr val="tx2"/>
              </a:solidFill>
              <a:latin typeface="Calibri"/>
              <a:ea typeface="Calibri"/>
              <a:cs typeface="Calibri"/>
            </a:rPr>
            <a:pPr algn="ctr">
              <a:lnSpc>
                <a:spcPts val="1150"/>
              </a:lnSpc>
            </a:pPr>
            <a:t>Trade Credit Payment </a:t>
          </a:fld>
          <a:endParaRPr lang="en-AU" sz="1100" b="1" i="0">
            <a:solidFill>
              <a:schemeClr val="tx2"/>
            </a:solidFill>
          </a:endParaRPr>
        </a:p>
      </xdr:txBody>
    </xdr:sp>
    <xdr:clientData/>
  </xdr:twoCellAnchor>
  <xdr:twoCellAnchor editAs="oneCell">
    <xdr:from>
      <xdr:col>19</xdr:col>
      <xdr:colOff>165345</xdr:colOff>
      <xdr:row>8</xdr:row>
      <xdr:rowOff>356158</xdr:rowOff>
    </xdr:from>
    <xdr:to>
      <xdr:col>19</xdr:col>
      <xdr:colOff>844305</xdr:colOff>
      <xdr:row>8</xdr:row>
      <xdr:rowOff>657451</xdr:rowOff>
    </xdr:to>
    <xdr:sp macro="" textlink="">
      <xdr:nvSpPr>
        <xdr:cNvPr id="39" name="TextBox 23">
          <a:extLst>
            <a:ext uri="{FF2B5EF4-FFF2-40B4-BE49-F238E27FC236}">
              <a16:creationId xmlns:a16="http://schemas.microsoft.com/office/drawing/2014/main" id="{00000000-0008-0000-0A00-000027000000}"/>
            </a:ext>
          </a:extLst>
        </xdr:cNvPr>
        <xdr:cNvSpPr txBox="1"/>
      </xdr:nvSpPr>
      <xdr:spPr>
        <a:xfrm>
          <a:off x="18472395" y="3137458"/>
          <a:ext cx="678960" cy="301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36000" rtlCol="0" anchor="t"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n-AU" sz="1000" i="1" kern="1200">
              <a:solidFill>
                <a:schemeClr val="tx2"/>
              </a:solidFill>
              <a:effectLst/>
              <a:latin typeface="+mn-lt"/>
              <a:ea typeface="+mn-ea"/>
              <a:cs typeface="+mn-cs"/>
            </a:rPr>
            <a:t>if specified on the invoice</a:t>
          </a:r>
          <a:endParaRPr lang="en-AU" sz="1000">
            <a:solidFill>
              <a:schemeClr val="tx2"/>
            </a:solidFill>
            <a:effectLst/>
          </a:endParaRPr>
        </a:p>
      </xdr:txBody>
    </xdr:sp>
    <xdr:clientData/>
  </xdr:twoCellAnchor>
  <xdr:twoCellAnchor editAs="oneCell">
    <xdr:from>
      <xdr:col>19</xdr:col>
      <xdr:colOff>0</xdr:colOff>
      <xdr:row>8</xdr:row>
      <xdr:rowOff>0</xdr:rowOff>
    </xdr:from>
    <xdr:to>
      <xdr:col>20</xdr:col>
      <xdr:colOff>0</xdr:colOff>
      <xdr:row>8</xdr:row>
      <xdr:rowOff>381000</xdr:rowOff>
    </xdr:to>
    <xdr:sp macro="" textlink="T9">
      <xdr:nvSpPr>
        <xdr:cNvPr id="40" name="TextBox 24">
          <a:extLst>
            <a:ext uri="{FF2B5EF4-FFF2-40B4-BE49-F238E27FC236}">
              <a16:creationId xmlns:a16="http://schemas.microsoft.com/office/drawing/2014/main" id="{00000000-0008-0000-0A00-000028000000}"/>
            </a:ext>
          </a:extLst>
        </xdr:cNvPr>
        <xdr:cNvSpPr txBox="1"/>
      </xdr:nvSpPr>
      <xdr:spPr>
        <a:xfrm>
          <a:off x="18307050" y="2781300"/>
          <a:ext cx="10096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3F2F9694-F309-4DB3-B9DB-041B7CA97EF8}" type="TxLink">
            <a:rPr lang="en-US" sz="1100" b="1" i="0" u="none" strike="noStrike">
              <a:solidFill>
                <a:schemeClr val="tx2"/>
              </a:solidFill>
              <a:latin typeface="Calibri"/>
              <a:ea typeface="Calibri"/>
              <a:cs typeface="Calibri"/>
            </a:rPr>
            <a:pPr algn="ctr">
              <a:lnSpc>
                <a:spcPts val="1150"/>
              </a:lnSpc>
            </a:pPr>
            <a:t>Invoice due date</a:t>
          </a:fld>
          <a:endParaRPr lang="en-AU" sz="1100" b="1" i="0">
            <a:solidFill>
              <a:schemeClr val="tx2"/>
            </a:solidFill>
          </a:endParaRPr>
        </a:p>
      </xdr:txBody>
    </xdr:sp>
    <xdr:clientData/>
  </xdr:twoCellAnchor>
  <xdr:twoCellAnchor editAs="oneCell">
    <xdr:from>
      <xdr:col>17</xdr:col>
      <xdr:colOff>166110</xdr:colOff>
      <xdr:row>8</xdr:row>
      <xdr:rowOff>516577</xdr:rowOff>
    </xdr:from>
    <xdr:to>
      <xdr:col>17</xdr:col>
      <xdr:colOff>719714</xdr:colOff>
      <xdr:row>8</xdr:row>
      <xdr:rowOff>723900</xdr:rowOff>
    </xdr:to>
    <xdr:sp macro="" textlink="">
      <xdr:nvSpPr>
        <xdr:cNvPr id="41" name="TextBox 23">
          <a:extLst>
            <a:ext uri="{FF2B5EF4-FFF2-40B4-BE49-F238E27FC236}">
              <a16:creationId xmlns:a16="http://schemas.microsoft.com/office/drawing/2014/main" id="{00000000-0008-0000-0A00-000029000000}"/>
            </a:ext>
          </a:extLst>
        </xdr:cNvPr>
        <xdr:cNvSpPr txBox="1"/>
      </xdr:nvSpPr>
      <xdr:spPr>
        <a:xfrm>
          <a:off x="16377660" y="3297877"/>
          <a:ext cx="553604" cy="207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if recorded</a:t>
          </a:r>
        </a:p>
      </xdr:txBody>
    </xdr:sp>
    <xdr:clientData/>
  </xdr:twoCellAnchor>
  <xdr:twoCellAnchor editAs="oneCell">
    <xdr:from>
      <xdr:col>17</xdr:col>
      <xdr:colOff>0</xdr:colOff>
      <xdr:row>8</xdr:row>
      <xdr:rowOff>0</xdr:rowOff>
    </xdr:from>
    <xdr:to>
      <xdr:col>18</xdr:col>
      <xdr:colOff>0</xdr:colOff>
      <xdr:row>8</xdr:row>
      <xdr:rowOff>511200</xdr:rowOff>
    </xdr:to>
    <xdr:sp macro="" textlink="R9">
      <xdr:nvSpPr>
        <xdr:cNvPr id="42" name="TextBox 24">
          <a:extLst>
            <a:ext uri="{FF2B5EF4-FFF2-40B4-BE49-F238E27FC236}">
              <a16:creationId xmlns:a16="http://schemas.microsoft.com/office/drawing/2014/main" id="{00000000-0008-0000-0A00-00002A000000}"/>
            </a:ext>
          </a:extLst>
        </xdr:cNvPr>
        <xdr:cNvSpPr txBox="1"/>
      </xdr:nvSpPr>
      <xdr:spPr>
        <a:xfrm>
          <a:off x="16211550" y="2781300"/>
          <a:ext cx="885825" cy="5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41256C00-4290-4D22-8D16-9E520CA75DF3}" type="TxLink">
            <a:rPr lang="en-US" sz="1100" b="1" i="0" u="none" strike="noStrike">
              <a:solidFill>
                <a:schemeClr val="tx2"/>
              </a:solidFill>
              <a:latin typeface="Calibri"/>
              <a:ea typeface="Calibri"/>
              <a:cs typeface="Calibri"/>
            </a:rPr>
            <a:pPr algn="ctr">
              <a:lnSpc>
                <a:spcPts val="1150"/>
              </a:lnSpc>
            </a:pPr>
            <a:t>Invoice receipt date</a:t>
          </a:fld>
          <a:endParaRPr lang="en-AU" sz="1100" b="1" i="0">
            <a:solidFill>
              <a:schemeClr val="tx2"/>
            </a:solidFill>
          </a:endParaRPr>
        </a:p>
      </xdr:txBody>
    </xdr:sp>
    <xdr:clientData/>
  </xdr:twoCellAnchor>
  <xdr:twoCellAnchor editAs="oneCell">
    <xdr:from>
      <xdr:col>9</xdr:col>
      <xdr:colOff>200689</xdr:colOff>
      <xdr:row>8</xdr:row>
      <xdr:rowOff>383226</xdr:rowOff>
    </xdr:from>
    <xdr:to>
      <xdr:col>9</xdr:col>
      <xdr:colOff>767469</xdr:colOff>
      <xdr:row>8</xdr:row>
      <xdr:rowOff>733425</xdr:rowOff>
    </xdr:to>
    <xdr:sp macro="" textlink="">
      <xdr:nvSpPr>
        <xdr:cNvPr id="43" name="TextBox 23">
          <a:extLst>
            <a:ext uri="{FF2B5EF4-FFF2-40B4-BE49-F238E27FC236}">
              <a16:creationId xmlns:a16="http://schemas.microsoft.com/office/drawing/2014/main" id="{00000000-0008-0000-0A00-00002B000000}"/>
            </a:ext>
          </a:extLst>
        </xdr:cNvPr>
        <xdr:cNvSpPr txBox="1"/>
      </xdr:nvSpPr>
      <xdr:spPr>
        <a:xfrm>
          <a:off x="9001789" y="3164526"/>
          <a:ext cx="566780" cy="350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of goods/ services</a:t>
          </a:r>
        </a:p>
      </xdr:txBody>
    </xdr:sp>
    <xdr:clientData/>
  </xdr:twoCellAnchor>
  <xdr:twoCellAnchor editAs="oneCell">
    <xdr:from>
      <xdr:col>9</xdr:col>
      <xdr:colOff>0</xdr:colOff>
      <xdr:row>8</xdr:row>
      <xdr:rowOff>0</xdr:rowOff>
    </xdr:from>
    <xdr:to>
      <xdr:col>10</xdr:col>
      <xdr:colOff>0</xdr:colOff>
      <xdr:row>8</xdr:row>
      <xdr:rowOff>374942</xdr:rowOff>
    </xdr:to>
    <xdr:sp macro="" textlink="J9">
      <xdr:nvSpPr>
        <xdr:cNvPr id="44" name="TextBox 24">
          <a:extLst>
            <a:ext uri="{FF2B5EF4-FFF2-40B4-BE49-F238E27FC236}">
              <a16:creationId xmlns:a16="http://schemas.microsoft.com/office/drawing/2014/main" id="{00000000-0008-0000-0A00-00002C000000}"/>
            </a:ext>
          </a:extLst>
        </xdr:cNvPr>
        <xdr:cNvSpPr txBox="1"/>
      </xdr:nvSpPr>
      <xdr:spPr>
        <a:xfrm>
          <a:off x="8801100" y="2781300"/>
          <a:ext cx="885825" cy="374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82458A3C-0874-49C5-986D-0006EEDAC43C}" type="TxLink">
            <a:rPr lang="en-US" sz="1100" b="1" i="0" u="none" strike="noStrike">
              <a:solidFill>
                <a:schemeClr val="tx2"/>
              </a:solidFill>
              <a:latin typeface="Calibri"/>
              <a:ea typeface="Calibri"/>
              <a:cs typeface="Calibri"/>
            </a:rPr>
            <a:pPr algn="ctr">
              <a:lnSpc>
                <a:spcPts val="1150"/>
              </a:lnSpc>
            </a:pPr>
            <a:t>Supply date </a:t>
          </a:fld>
          <a:endParaRPr lang="en-AU" sz="1100" b="1" i="0">
            <a:solidFill>
              <a:schemeClr val="tx2"/>
            </a:solidFill>
          </a:endParaRPr>
        </a:p>
      </xdr:txBody>
    </xdr:sp>
    <xdr:clientData/>
  </xdr:twoCellAnchor>
  <xdr:twoCellAnchor editAs="oneCell">
    <xdr:from>
      <xdr:col>28</xdr:col>
      <xdr:colOff>215152</xdr:colOff>
      <xdr:row>8</xdr:row>
      <xdr:rowOff>516577</xdr:rowOff>
    </xdr:from>
    <xdr:to>
      <xdr:col>28</xdr:col>
      <xdr:colOff>880223</xdr:colOff>
      <xdr:row>9</xdr:row>
      <xdr:rowOff>19050</xdr:rowOff>
    </xdr:to>
    <xdr:sp macro="" textlink="">
      <xdr:nvSpPr>
        <xdr:cNvPr id="45" name="TextBox 23">
          <a:extLst>
            <a:ext uri="{FF2B5EF4-FFF2-40B4-BE49-F238E27FC236}">
              <a16:creationId xmlns:a16="http://schemas.microsoft.com/office/drawing/2014/main" id="{00000000-0008-0000-0A00-00002D000000}"/>
            </a:ext>
          </a:extLst>
        </xdr:cNvPr>
        <xdr:cNvSpPr txBox="1"/>
      </xdr:nvSpPr>
      <xdr:spPr>
        <a:xfrm>
          <a:off x="28771102" y="3297877"/>
          <a:ext cx="665071" cy="245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18000" rIns="0" bIns="36000" rtlCol="0" anchor="t" anchorCtr="1"/>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ct val="90000"/>
            </a:lnSpc>
          </a:pPr>
          <a:r>
            <a:rPr lang="en-AU" sz="1000" i="1">
              <a:solidFill>
                <a:schemeClr val="tx2"/>
              </a:solidFill>
            </a:rPr>
            <a:t>Yes/No</a:t>
          </a:r>
        </a:p>
      </xdr:txBody>
    </xdr:sp>
    <xdr:clientData/>
  </xdr:twoCellAnchor>
  <xdr:twoCellAnchor editAs="oneCell">
    <xdr:from>
      <xdr:col>28</xdr:col>
      <xdr:colOff>0</xdr:colOff>
      <xdr:row>8</xdr:row>
      <xdr:rowOff>0</xdr:rowOff>
    </xdr:from>
    <xdr:to>
      <xdr:col>29</xdr:col>
      <xdr:colOff>0</xdr:colOff>
      <xdr:row>8</xdr:row>
      <xdr:rowOff>511200</xdr:rowOff>
    </xdr:to>
    <xdr:sp macro="" textlink="AC9">
      <xdr:nvSpPr>
        <xdr:cNvPr id="46" name="TextBox 24">
          <a:extLst>
            <a:ext uri="{FF2B5EF4-FFF2-40B4-BE49-F238E27FC236}">
              <a16:creationId xmlns:a16="http://schemas.microsoft.com/office/drawing/2014/main" id="{00000000-0008-0000-0A00-00002E000000}"/>
            </a:ext>
          </a:extLst>
        </xdr:cNvPr>
        <xdr:cNvSpPr txBox="1"/>
      </xdr:nvSpPr>
      <xdr:spPr>
        <a:xfrm>
          <a:off x="28555950" y="2781300"/>
          <a:ext cx="1114425" cy="5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36000" rIns="0" bIns="18000" rtlCol="0" anchor="b" anchorCtr="1">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150"/>
            </a:lnSpc>
          </a:pPr>
          <a:fld id="{D90C9BE4-B0C7-435E-88A7-6D9E43CE196C}" type="TxLink">
            <a:rPr lang="en-US" sz="1100" b="1" i="0" u="none" strike="noStrike">
              <a:solidFill>
                <a:schemeClr val="tx2"/>
              </a:solidFill>
              <a:latin typeface="Calibri"/>
              <a:ea typeface="Calibri"/>
              <a:cs typeface="Calibri"/>
            </a:rPr>
            <a:pPr algn="ctr">
              <a:lnSpc>
                <a:spcPts val="1150"/>
              </a:lnSpc>
            </a:pPr>
            <a:t>Small Business payee</a:t>
          </a:fld>
          <a:endParaRPr lang="en-AU" sz="1100" b="1" i="0">
            <a:solidFill>
              <a:schemeClr val="tx2"/>
            </a:solidFill>
          </a:endParaRPr>
        </a:p>
      </xdr:txBody>
    </xdr:sp>
    <xdr:clientData/>
  </xdr:twoCellAnchor>
  <xdr:twoCellAnchor>
    <xdr:from>
      <xdr:col>5</xdr:col>
      <xdr:colOff>0</xdr:colOff>
      <xdr:row>0</xdr:row>
      <xdr:rowOff>152400</xdr:rowOff>
    </xdr:from>
    <xdr:to>
      <xdr:col>16</xdr:col>
      <xdr:colOff>364533</xdr:colOff>
      <xdr:row>4</xdr:row>
      <xdr:rowOff>135075</xdr:rowOff>
    </xdr:to>
    <xdr:grpSp>
      <xdr:nvGrpSpPr>
        <xdr:cNvPr id="87" name="Overview" descr="- The table below represents a completed and final SBTCP Dataset. All partial payments are now excluded (i.e. payments classified as ‘Partial Payment’ and highlighted in yellow in the previous tab) and payment times for the remaining payments are included.&#10;- This is the dataset that will be used to perform the majority* of the calculations required for completing a payment times report.&#10;- The information that will be used for those calculations are in the following columns:&#10;• Payment Term&#10;• Payment Time&#10;• Peppol enabled eInvoice – Yes/No&#10;• Payment Amount&#10;• Payer entity name&#10;For added clarity, the headings of these columns have been shaded in aqua.&#10;&#10;* Note: One calculation relating to the ‘Small business trade credit payments as a percentage of total trade credit payments’ reporting field on the payment times report will also use information contained in the ‘Payment Amount’ column of the completed TCP Dataset (i.e. after all relevant excluded payments have been removed). This is the dataset that is contained in the Final TCP Dataset tab.&#10;">
          <a:extLst>
            <a:ext uri="{FF2B5EF4-FFF2-40B4-BE49-F238E27FC236}">
              <a16:creationId xmlns:a16="http://schemas.microsoft.com/office/drawing/2014/main" id="{00000000-0008-0000-0A00-000057000000}"/>
            </a:ext>
          </a:extLst>
        </xdr:cNvPr>
        <xdr:cNvGrpSpPr/>
      </xdr:nvGrpSpPr>
      <xdr:grpSpPr>
        <a:xfrm>
          <a:off x="3838575" y="152400"/>
          <a:ext cx="11851683" cy="1440000"/>
          <a:chOff x="2361521" y="2451317"/>
          <a:chExt cx="11851683" cy="1800007"/>
        </a:xfrm>
      </xdr:grpSpPr>
      <xdr:sp macro="" textlink="">
        <xdr:nvSpPr>
          <xdr:cNvPr id="88" name="O4details">
            <a:extLst>
              <a:ext uri="{FF2B5EF4-FFF2-40B4-BE49-F238E27FC236}">
                <a16:creationId xmlns:a16="http://schemas.microsoft.com/office/drawing/2014/main" id="{00000000-0008-0000-0A00-000058000000}"/>
              </a:ext>
            </a:extLst>
          </xdr:cNvPr>
          <xdr:cNvSpPr>
            <a:spLocks/>
          </xdr:cNvSpPr>
        </xdr:nvSpPr>
        <xdr:spPr>
          <a:xfrm rot="16200000">
            <a:off x="11160710" y="1198820"/>
            <a:ext cx="1799996" cy="4304993"/>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111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288000" indent="-288000">
              <a:spcBef>
                <a:spcPts val="200"/>
              </a:spcBef>
              <a:spcAft>
                <a:spcPts val="200"/>
              </a:spcAft>
            </a:pPr>
            <a:r>
              <a:rPr lang="en-AU" sz="1200" b="1">
                <a:solidFill>
                  <a:schemeClr val="accent2"/>
                </a:solidFill>
              </a:rPr>
              <a:t>*</a:t>
            </a:r>
            <a:r>
              <a:rPr lang="en-AU" sz="1000" b="1">
                <a:solidFill>
                  <a:schemeClr val="tx2"/>
                </a:solidFill>
              </a:rPr>
              <a:t>Note:</a:t>
            </a:r>
            <a:r>
              <a:rPr lang="en-AU" sz="1000">
                <a:solidFill>
                  <a:schemeClr val="tx2"/>
                </a:solidFill>
              </a:rPr>
              <a:t> One calculation relating to the </a:t>
            </a:r>
            <a:r>
              <a:rPr lang="en-AU" sz="1000" b="1" i="1">
                <a:solidFill>
                  <a:schemeClr val="tx2"/>
                </a:solidFill>
              </a:rPr>
              <a:t>Small business trade credit payments as a percentage of total trade credit payments</a:t>
            </a:r>
            <a:r>
              <a:rPr lang="en-AU" sz="1000">
                <a:solidFill>
                  <a:schemeClr val="tx2"/>
                </a:solidFill>
              </a:rPr>
              <a:t> reporting field on the payment times report will use information contained in the </a:t>
            </a:r>
            <a:r>
              <a:rPr lang="en-AU" sz="1000" b="1" i="1">
                <a:solidFill>
                  <a:schemeClr val="tx2"/>
                </a:solidFill>
              </a:rPr>
              <a:t>Payment Amount </a:t>
            </a:r>
            <a:r>
              <a:rPr lang="en-AU" sz="1000">
                <a:solidFill>
                  <a:schemeClr val="tx2"/>
                </a:solidFill>
              </a:rPr>
              <a:t>column of the </a:t>
            </a:r>
            <a:r>
              <a:rPr lang="en-AU" sz="1000" b="1">
                <a:solidFill>
                  <a:schemeClr val="tx2"/>
                </a:solidFill>
              </a:rPr>
              <a:t>Final TCP Dataset </a:t>
            </a:r>
            <a:r>
              <a:rPr lang="en-AU" sz="1000" i="1">
                <a:solidFill>
                  <a:schemeClr val="tx2"/>
                </a:solidFill>
              </a:rPr>
              <a:t>(i.e. after all relevant excluded payments have been removed</a:t>
            </a:r>
            <a:r>
              <a:rPr lang="en-AU" sz="1000">
                <a:solidFill>
                  <a:schemeClr val="tx2"/>
                </a:solidFill>
              </a:rPr>
              <a:t>). </a:t>
            </a:r>
          </a:p>
        </xdr:txBody>
      </xdr:sp>
      <xdr:sp macro="" textlink="">
        <xdr:nvSpPr>
          <xdr:cNvPr id="89" name="O4details">
            <a:extLst>
              <a:ext uri="{FF2B5EF4-FFF2-40B4-BE49-F238E27FC236}">
                <a16:creationId xmlns:a16="http://schemas.microsoft.com/office/drawing/2014/main" id="{00000000-0008-0000-0A00-000059000000}"/>
              </a:ext>
            </a:extLst>
          </xdr:cNvPr>
          <xdr:cNvSpPr>
            <a:spLocks/>
          </xdr:cNvSpPr>
        </xdr:nvSpPr>
        <xdr:spPr>
          <a:xfrm rot="16200000">
            <a:off x="9220358" y="2372116"/>
            <a:ext cx="1799997" cy="195840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900000" rIns="36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a:spcBef>
                <a:spcPts val="200"/>
              </a:spcBef>
              <a:spcAft>
                <a:spcPts val="200"/>
              </a:spcAft>
            </a:pPr>
            <a:r>
              <a:rPr lang="en-AU" sz="1000">
                <a:solidFill>
                  <a:schemeClr val="tx2"/>
                </a:solidFill>
              </a:rPr>
              <a:t>For added clarity, the headings of these columns have been shaded in </a:t>
            </a:r>
            <a:r>
              <a:rPr lang="en-AU" sz="1000">
                <a:solidFill>
                  <a:schemeClr val="tx2"/>
                </a:solidFill>
                <a:highlight>
                  <a:srgbClr val="E9FFFE"/>
                </a:highlight>
              </a:rPr>
              <a:t>aqua</a:t>
            </a:r>
            <a:r>
              <a:rPr lang="en-AU" sz="1000">
                <a:solidFill>
                  <a:schemeClr val="tx2"/>
                </a:solidFill>
              </a:rPr>
              <a:t>.</a:t>
            </a:r>
          </a:p>
        </xdr:txBody>
      </xdr:sp>
      <xdr:sp macro="" textlink="">
        <xdr:nvSpPr>
          <xdr:cNvPr id="90" name="O4details">
            <a:extLst>
              <a:ext uri="{FF2B5EF4-FFF2-40B4-BE49-F238E27FC236}">
                <a16:creationId xmlns:a16="http://schemas.microsoft.com/office/drawing/2014/main" id="{00000000-0008-0000-0A00-00005A000000}"/>
              </a:ext>
            </a:extLst>
          </xdr:cNvPr>
          <xdr:cNvSpPr>
            <a:spLocks/>
          </xdr:cNvSpPr>
        </xdr:nvSpPr>
        <xdr:spPr>
          <a:xfrm rot="16200000">
            <a:off x="7384846" y="1692742"/>
            <a:ext cx="1799997" cy="3317160"/>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828000" rIns="36000" b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a:spcAft>
                <a:spcPts val="50"/>
              </a:spcAft>
            </a:pPr>
            <a:r>
              <a:rPr lang="en-AU" sz="1000">
                <a:solidFill>
                  <a:schemeClr val="tx2"/>
                </a:solidFill>
              </a:rPr>
              <a:t>The information used for those calculations are in the following columns:</a:t>
            </a:r>
          </a:p>
          <a:p>
            <a:pPr marL="180000" indent="-108000">
              <a:spcAft>
                <a:spcPts val="50"/>
              </a:spcAft>
              <a:buFont typeface="Arial" panose="020B0604020202020204" pitchFamily="34" charset="0"/>
              <a:buChar char="•"/>
            </a:pPr>
            <a:r>
              <a:rPr lang="en-AU" sz="1000">
                <a:solidFill>
                  <a:schemeClr val="tx2"/>
                </a:solidFill>
              </a:rPr>
              <a:t>Payment Term</a:t>
            </a:r>
          </a:p>
          <a:p>
            <a:pPr marL="180000" indent="-108000">
              <a:spcAft>
                <a:spcPts val="50"/>
              </a:spcAft>
              <a:buFont typeface="Arial" panose="020B0604020202020204" pitchFamily="34" charset="0"/>
              <a:buChar char="•"/>
            </a:pPr>
            <a:r>
              <a:rPr lang="en-AU" sz="1000">
                <a:solidFill>
                  <a:schemeClr val="tx2"/>
                </a:solidFill>
              </a:rPr>
              <a:t>Payment Time</a:t>
            </a:r>
          </a:p>
          <a:p>
            <a:pPr marL="180000" indent="-108000">
              <a:spcAft>
                <a:spcPts val="50"/>
              </a:spcAft>
              <a:buFont typeface="Arial" panose="020B0604020202020204" pitchFamily="34" charset="0"/>
              <a:buChar char="•"/>
            </a:pPr>
            <a:r>
              <a:rPr lang="en-AU" sz="1000">
                <a:solidFill>
                  <a:schemeClr val="tx2"/>
                </a:solidFill>
              </a:rPr>
              <a:t>Peppol eInvoice enabled</a:t>
            </a:r>
          </a:p>
          <a:p>
            <a:pPr marL="180000" indent="-108000">
              <a:spcAft>
                <a:spcPts val="50"/>
              </a:spcAft>
              <a:buFont typeface="Arial" panose="020B0604020202020204" pitchFamily="34" charset="0"/>
              <a:buChar char="•"/>
            </a:pPr>
            <a:r>
              <a:rPr lang="en-AU" sz="1000">
                <a:solidFill>
                  <a:schemeClr val="tx2"/>
                </a:solidFill>
              </a:rPr>
              <a:t>Payment Amount</a:t>
            </a:r>
          </a:p>
          <a:p>
            <a:pPr marL="180000" indent="-108000">
              <a:spcAft>
                <a:spcPts val="50"/>
              </a:spcAft>
              <a:buFont typeface="Arial" panose="020B0604020202020204" pitchFamily="34" charset="0"/>
              <a:buChar char="•"/>
            </a:pPr>
            <a:r>
              <a:rPr lang="en-AU" sz="1000">
                <a:solidFill>
                  <a:schemeClr val="tx2"/>
                </a:solidFill>
              </a:rPr>
              <a:t>Payer entity name</a:t>
            </a:r>
          </a:p>
        </xdr:txBody>
      </xdr:sp>
      <xdr:sp macro="" textlink="">
        <xdr:nvSpPr>
          <xdr:cNvPr id="91" name="O4details">
            <a:extLst>
              <a:ext uri="{FF2B5EF4-FFF2-40B4-BE49-F238E27FC236}">
                <a16:creationId xmlns:a16="http://schemas.microsoft.com/office/drawing/2014/main" id="{00000000-0008-0000-0A00-00005B000000}"/>
              </a:ext>
            </a:extLst>
          </xdr:cNvPr>
          <xdr:cNvSpPr>
            <a:spLocks/>
          </xdr:cNvSpPr>
        </xdr:nvSpPr>
        <xdr:spPr>
          <a:xfrm rot="16200000">
            <a:off x="5340984" y="2153276"/>
            <a:ext cx="1799997" cy="2396086"/>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900000" rIns="36000" b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a:spcBef>
                <a:spcPts val="200"/>
              </a:spcBef>
              <a:spcAft>
                <a:spcPts val="200"/>
              </a:spcAft>
            </a:pPr>
            <a:r>
              <a:rPr lang="en-AU" sz="1000">
                <a:solidFill>
                  <a:schemeClr val="tx2"/>
                </a:solidFill>
              </a:rPr>
              <a:t>This dataset, together with the Final TCP Dataset,</a:t>
            </a:r>
            <a:r>
              <a:rPr lang="en-AU" sz="1200" b="1">
                <a:solidFill>
                  <a:schemeClr val="accent2"/>
                </a:solidFill>
              </a:rPr>
              <a:t>*</a:t>
            </a:r>
            <a:r>
              <a:rPr lang="en-AU" sz="1000">
                <a:solidFill>
                  <a:schemeClr val="tx2"/>
                </a:solidFill>
              </a:rPr>
              <a:t> will be used to perform the calculations required for completing a payment times report.</a:t>
            </a:r>
          </a:p>
        </xdr:txBody>
      </xdr:sp>
      <xdr:sp macro="" textlink="">
        <xdr:nvSpPr>
          <xdr:cNvPr id="92" name="O1details">
            <a:extLst>
              <a:ext uri="{FF2B5EF4-FFF2-40B4-BE49-F238E27FC236}">
                <a16:creationId xmlns:a16="http://schemas.microsoft.com/office/drawing/2014/main" id="{00000000-0008-0000-0A00-00005C000000}"/>
              </a:ext>
            </a:extLst>
          </xdr:cNvPr>
          <xdr:cNvSpPr>
            <a:spLocks/>
          </xdr:cNvSpPr>
        </xdr:nvSpPr>
        <xdr:spPr>
          <a:xfrm rot="16200000">
            <a:off x="3595248" y="1960119"/>
            <a:ext cx="1799997" cy="2782406"/>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360000" rIns="36000" bIns="108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300"/>
              </a:spcBef>
              <a:spcAft>
                <a:spcPts val="300"/>
              </a:spcAft>
            </a:pPr>
            <a:r>
              <a:rPr lang="en-AU" sz="1000">
                <a:solidFill>
                  <a:schemeClr val="tx2"/>
                </a:solidFill>
              </a:rPr>
              <a:t>The table below represents a completed and final SBTCP Dataset. </a:t>
            </a:r>
          </a:p>
          <a:p>
            <a:pPr>
              <a:spcBef>
                <a:spcPts val="300"/>
              </a:spcBef>
              <a:spcAft>
                <a:spcPts val="300"/>
              </a:spcAft>
            </a:pPr>
            <a:r>
              <a:rPr lang="en-AU" sz="1000">
                <a:solidFill>
                  <a:schemeClr val="tx2"/>
                </a:solidFill>
              </a:rPr>
              <a:t>All partial payments are now excluded (</a:t>
            </a:r>
            <a:r>
              <a:rPr lang="en-AU" sz="1000" i="1">
                <a:solidFill>
                  <a:schemeClr val="tx2"/>
                </a:solidFill>
              </a:rPr>
              <a:t>i.e. payments classified as ‘Partial Payment’ and highlighted in yellow in the previous tab</a:t>
            </a:r>
            <a:r>
              <a:rPr lang="en-AU" sz="1000">
                <a:solidFill>
                  <a:schemeClr val="tx2"/>
                </a:solidFill>
              </a:rPr>
              <a:t>) and payment times for the remaining payments are included.</a:t>
            </a:r>
          </a:p>
        </xdr:txBody>
      </xdr:sp>
      <xdr:sp macro="" textlink="">
        <xdr:nvSpPr>
          <xdr:cNvPr id="93" name="OBack">
            <a:extLst>
              <a:ext uri="{FF2B5EF4-FFF2-40B4-BE49-F238E27FC236}">
                <a16:creationId xmlns:a16="http://schemas.microsoft.com/office/drawing/2014/main" id="{00000000-0008-0000-0A00-00005D000000}"/>
              </a:ext>
            </a:extLst>
          </xdr:cNvPr>
          <xdr:cNvSpPr>
            <a:spLocks/>
          </xdr:cNvSpPr>
        </xdr:nvSpPr>
        <xdr:spPr>
          <a:xfrm rot="16200000">
            <a:off x="1977647" y="2835201"/>
            <a:ext cx="1799997" cy="1032249"/>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0" rIns="36000" bIns="72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a:r>
              <a:rPr lang="en-AU" sz="1600" b="1">
                <a:solidFill>
                  <a:schemeClr val="bg1"/>
                </a:solidFill>
              </a:rPr>
              <a:t>Overview </a:t>
            </a:r>
          </a:p>
        </xdr:txBody>
      </xdr:sp>
    </xdr:grpSp>
    <xdr:clientData/>
  </xdr:twoCellAnchor>
  <xdr:twoCellAnchor editAs="absolute">
    <xdr:from>
      <xdr:col>3</xdr:col>
      <xdr:colOff>466725</xdr:colOff>
      <xdr:row>2</xdr:row>
      <xdr:rowOff>161925</xdr:rowOff>
    </xdr:from>
    <xdr:to>
      <xdr:col>4</xdr:col>
      <xdr:colOff>466719</xdr:colOff>
      <xdr:row>3</xdr:row>
      <xdr:rowOff>254089</xdr:rowOff>
    </xdr:to>
    <xdr:grpSp>
      <xdr:nvGrpSpPr>
        <xdr:cNvPr id="6" name="Home Button" descr="click to go to Cover Page">
          <a:hlinkClick xmlns:r="http://schemas.openxmlformats.org/officeDocument/2006/relationships" r:id="rId1"/>
          <a:extLst>
            <a:ext uri="{FF2B5EF4-FFF2-40B4-BE49-F238E27FC236}">
              <a16:creationId xmlns:a16="http://schemas.microsoft.com/office/drawing/2014/main" id="{00000000-0008-0000-0A00-000006000000}"/>
            </a:ext>
          </a:extLst>
        </xdr:cNvPr>
        <xdr:cNvGrpSpPr/>
      </xdr:nvGrpSpPr>
      <xdr:grpSpPr>
        <a:xfrm>
          <a:off x="2543175" y="952500"/>
          <a:ext cx="800094" cy="358864"/>
          <a:chOff x="1447807" y="1147997"/>
          <a:chExt cx="800094" cy="358864"/>
        </a:xfrm>
      </xdr:grpSpPr>
      <xdr:sp macro="" textlink="">
        <xdr:nvSpPr>
          <xdr:cNvPr id="7" name="home b">
            <a:extLst>
              <a:ext uri="{FF2B5EF4-FFF2-40B4-BE49-F238E27FC236}">
                <a16:creationId xmlns:a16="http://schemas.microsoft.com/office/drawing/2014/main" id="{00000000-0008-0000-0A00-000007000000}"/>
              </a:ext>
            </a:extLst>
          </xdr:cNvPr>
          <xdr:cNvSpPr>
            <a:spLocks noChangeAspect="1"/>
          </xdr:cNvSpPr>
        </xdr:nvSpPr>
        <xdr:spPr>
          <a:xfrm>
            <a:off x="1447807" y="1147997"/>
            <a:ext cx="800094" cy="358864"/>
          </a:xfrm>
          <a:prstGeom prst="roundRect">
            <a:avLst>
              <a:gd name="adj" fmla="val 49545"/>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100" b="1"/>
          </a:p>
        </xdr:txBody>
      </xdr:sp>
      <xdr:pic>
        <xdr:nvPicPr>
          <xdr:cNvPr id="8" name="home a" descr="Home with solid fill">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685854" y="1155904"/>
            <a:ext cx="324000" cy="324000"/>
          </a:xfrm>
          <a:prstGeom prst="rect">
            <a:avLst/>
          </a:prstGeom>
        </xdr:spPr>
      </xdr:pic>
    </xdr:grpSp>
    <xdr:clientData/>
  </xdr:twoCellAnchor>
  <xdr:twoCellAnchor editAs="absolute">
    <xdr:from>
      <xdr:col>2</xdr:col>
      <xdr:colOff>419100</xdr:colOff>
      <xdr:row>2</xdr:row>
      <xdr:rowOff>161925</xdr:rowOff>
    </xdr:from>
    <xdr:to>
      <xdr:col>3</xdr:col>
      <xdr:colOff>285744</xdr:colOff>
      <xdr:row>3</xdr:row>
      <xdr:rowOff>254089</xdr:rowOff>
    </xdr:to>
    <xdr:sp macro="" textlink="">
      <xdr:nvSpPr>
        <xdr:cNvPr id="11" name="Glossary Button" descr="click to go to Glossary">
          <a:hlinkClick xmlns:r="http://schemas.openxmlformats.org/officeDocument/2006/relationships" r:id="rId4"/>
          <a:extLst>
            <a:ext uri="{FF2B5EF4-FFF2-40B4-BE49-F238E27FC236}">
              <a16:creationId xmlns:a16="http://schemas.microsoft.com/office/drawing/2014/main" id="{00000000-0008-0000-0A00-00000B000000}"/>
            </a:ext>
          </a:extLst>
        </xdr:cNvPr>
        <xdr:cNvSpPr>
          <a:spLocks noChangeAspect="1"/>
        </xdr:cNvSpPr>
      </xdr:nvSpPr>
      <xdr:spPr>
        <a:xfrm>
          <a:off x="1562100" y="952500"/>
          <a:ext cx="800094" cy="358864"/>
        </a:xfrm>
        <a:prstGeom prst="roundRect">
          <a:avLst>
            <a:gd name="adj" fmla="val 50000"/>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b="1"/>
            <a:t>GLOSSARY</a:t>
          </a:r>
        </a:p>
      </xdr:txBody>
    </xdr:sp>
    <xdr:clientData/>
  </xdr:twoCellAnchor>
  <xdr:twoCellAnchor editAs="oneCell">
    <xdr:from>
      <xdr:col>0</xdr:col>
      <xdr:colOff>0</xdr:colOff>
      <xdr:row>0</xdr:row>
      <xdr:rowOff>0</xdr:rowOff>
    </xdr:from>
    <xdr:to>
      <xdr:col>2</xdr:col>
      <xdr:colOff>457200</xdr:colOff>
      <xdr:row>8</xdr:row>
      <xdr:rowOff>415125</xdr:rowOff>
    </xdr:to>
    <xdr:pic>
      <xdr:nvPicPr>
        <xdr:cNvPr id="12" name="Picture 11">
          <a:extLst>
            <a:ext uri="{FF2B5EF4-FFF2-40B4-BE49-F238E27FC236}">
              <a16:creationId xmlns:a16="http://schemas.microsoft.com/office/drawing/2014/main" id="{00000000-0008-0000-0A00-00000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xdr:blipFill>
      <xdr:spPr>
        <a:xfrm flipH="1">
          <a:off x="0" y="0"/>
          <a:ext cx="1600200" cy="2844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1333499</xdr:colOff>
      <xdr:row>6</xdr:row>
      <xdr:rowOff>0</xdr:rowOff>
    </xdr:from>
    <xdr:to>
      <xdr:col>7</xdr:col>
      <xdr:colOff>0</xdr:colOff>
      <xdr:row>7</xdr:row>
      <xdr:rowOff>0</xdr:rowOff>
    </xdr:to>
    <xdr:sp macro="" textlink="">
      <xdr:nvSpPr>
        <xdr:cNvPr id="28" name="heading 1">
          <a:extLst>
            <a:ext uri="{FF2B5EF4-FFF2-40B4-BE49-F238E27FC236}">
              <a16:creationId xmlns:a16="http://schemas.microsoft.com/office/drawing/2014/main" id="{00000000-0008-0000-0B00-00001C000000}"/>
            </a:ext>
          </a:extLst>
        </xdr:cNvPr>
        <xdr:cNvSpPr/>
      </xdr:nvSpPr>
      <xdr:spPr>
        <a:xfrm>
          <a:off x="1333499" y="2124075"/>
          <a:ext cx="17125951" cy="419100"/>
        </a:xfrm>
        <a:prstGeom prst="round2SameRect">
          <a:avLst>
            <a:gd name="adj1" fmla="val 50000"/>
            <a:gd name="adj2" fmla="val 0"/>
          </a:avLst>
        </a:prstGeom>
        <a:solidFill>
          <a:schemeClr val="accent4"/>
        </a:solidFill>
        <a:ln>
          <a:noFill/>
        </a:ln>
        <a:effectLst>
          <a:innerShdw blurRad="38100" dist="25400" dir="16200000">
            <a:schemeClr val="accent5">
              <a:lumMod val="90000"/>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Declaration &amp; Entity Details</a:t>
          </a:r>
          <a:endParaRPr lang="en-AU" sz="1200" b="1">
            <a:solidFill>
              <a:schemeClr val="bg1"/>
            </a:solidFill>
          </a:endParaRPr>
        </a:p>
      </xdr:txBody>
    </xdr:sp>
    <xdr:clientData/>
  </xdr:twoCellAnchor>
  <xdr:twoCellAnchor>
    <xdr:from>
      <xdr:col>1</xdr:col>
      <xdr:colOff>0</xdr:colOff>
      <xdr:row>17</xdr:row>
      <xdr:rowOff>0</xdr:rowOff>
    </xdr:from>
    <xdr:to>
      <xdr:col>7</xdr:col>
      <xdr:colOff>1</xdr:colOff>
      <xdr:row>18</xdr:row>
      <xdr:rowOff>0</xdr:rowOff>
    </xdr:to>
    <xdr:sp macro="" textlink="">
      <xdr:nvSpPr>
        <xdr:cNvPr id="2" name="heading 1">
          <a:extLst>
            <a:ext uri="{FF2B5EF4-FFF2-40B4-BE49-F238E27FC236}">
              <a16:creationId xmlns:a16="http://schemas.microsoft.com/office/drawing/2014/main" id="{00000000-0008-0000-0B00-000002000000}"/>
            </a:ext>
          </a:extLst>
        </xdr:cNvPr>
        <xdr:cNvSpPr/>
      </xdr:nvSpPr>
      <xdr:spPr>
        <a:xfrm>
          <a:off x="1047750" y="6038850"/>
          <a:ext cx="16754476" cy="419100"/>
        </a:xfrm>
        <a:prstGeom prst="round2SameRect">
          <a:avLst>
            <a:gd name="adj1" fmla="val 50000"/>
            <a:gd name="adj2" fmla="val 0"/>
          </a:avLst>
        </a:prstGeom>
        <a:solidFill>
          <a:schemeClr val="accent4"/>
        </a:solidFill>
        <a:ln>
          <a:noFill/>
        </a:ln>
        <a:effectLst>
          <a:innerShdw blurRad="38100" dist="25400" dir="16200000">
            <a:schemeClr val="accent5">
              <a:lumMod val="90000"/>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Report Details</a:t>
          </a:r>
          <a:endParaRPr lang="en-AU" sz="1200" b="1">
            <a:solidFill>
              <a:schemeClr val="bg1"/>
            </a:solidFill>
          </a:endParaRPr>
        </a:p>
      </xdr:txBody>
    </xdr:sp>
    <xdr:clientData/>
  </xdr:twoCellAnchor>
  <xdr:twoCellAnchor>
    <xdr:from>
      <xdr:col>1</xdr:col>
      <xdr:colOff>0</xdr:colOff>
      <xdr:row>29</xdr:row>
      <xdr:rowOff>0</xdr:rowOff>
    </xdr:from>
    <xdr:to>
      <xdr:col>7</xdr:col>
      <xdr:colOff>1</xdr:colOff>
      <xdr:row>30</xdr:row>
      <xdr:rowOff>0</xdr:rowOff>
    </xdr:to>
    <xdr:sp macro="" textlink="">
      <xdr:nvSpPr>
        <xdr:cNvPr id="3" name="heading 1">
          <a:extLst>
            <a:ext uri="{FF2B5EF4-FFF2-40B4-BE49-F238E27FC236}">
              <a16:creationId xmlns:a16="http://schemas.microsoft.com/office/drawing/2014/main" id="{00000000-0008-0000-0B00-000003000000}"/>
            </a:ext>
          </a:extLst>
        </xdr:cNvPr>
        <xdr:cNvSpPr/>
      </xdr:nvSpPr>
      <xdr:spPr>
        <a:xfrm>
          <a:off x="1047750" y="10077450"/>
          <a:ext cx="16754476" cy="419100"/>
        </a:xfrm>
        <a:prstGeom prst="round2SameRect">
          <a:avLst>
            <a:gd name="adj1" fmla="val 50000"/>
            <a:gd name="adj2" fmla="val 0"/>
          </a:avLst>
        </a:prstGeom>
        <a:solidFill>
          <a:schemeClr val="accent4"/>
        </a:solidFill>
        <a:ln>
          <a:noFill/>
        </a:ln>
        <a:effectLst>
          <a:innerShdw blurRad="38100" dist="25400" dir="16200000">
            <a:schemeClr val="accent5">
              <a:lumMod val="90000"/>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Payment Practices</a:t>
          </a:r>
          <a:endParaRPr lang="en-AU" sz="1200" b="1">
            <a:solidFill>
              <a:schemeClr val="bg1"/>
            </a:solidFill>
          </a:endParaRPr>
        </a:p>
      </xdr:txBody>
    </xdr:sp>
    <xdr:clientData/>
  </xdr:twoCellAnchor>
  <xdr:twoCellAnchor>
    <xdr:from>
      <xdr:col>1</xdr:col>
      <xdr:colOff>0</xdr:colOff>
      <xdr:row>37</xdr:row>
      <xdr:rowOff>0</xdr:rowOff>
    </xdr:from>
    <xdr:to>
      <xdr:col>7</xdr:col>
      <xdr:colOff>1</xdr:colOff>
      <xdr:row>38</xdr:row>
      <xdr:rowOff>0</xdr:rowOff>
    </xdr:to>
    <xdr:sp macro="" textlink="">
      <xdr:nvSpPr>
        <xdr:cNvPr id="4" name="heading 1">
          <a:extLst>
            <a:ext uri="{FF2B5EF4-FFF2-40B4-BE49-F238E27FC236}">
              <a16:creationId xmlns:a16="http://schemas.microsoft.com/office/drawing/2014/main" id="{00000000-0008-0000-0B00-000004000000}"/>
            </a:ext>
          </a:extLst>
        </xdr:cNvPr>
        <xdr:cNvSpPr/>
      </xdr:nvSpPr>
      <xdr:spPr>
        <a:xfrm>
          <a:off x="1047750" y="14144625"/>
          <a:ext cx="16754476" cy="419100"/>
        </a:xfrm>
        <a:prstGeom prst="round2SameRect">
          <a:avLst>
            <a:gd name="adj1" fmla="val 50000"/>
            <a:gd name="adj2" fmla="val 0"/>
          </a:avLst>
        </a:prstGeom>
        <a:solidFill>
          <a:schemeClr val="accent4"/>
        </a:solidFill>
        <a:ln>
          <a:noFill/>
        </a:ln>
        <a:effectLst>
          <a:innerShdw blurRad="38100" dist="25400" dir="16200000">
            <a:schemeClr val="accent5">
              <a:lumMod val="90000"/>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Payment Terms</a:t>
          </a:r>
          <a:endParaRPr lang="en-AU" sz="1200" b="1">
            <a:solidFill>
              <a:schemeClr val="bg1"/>
            </a:solidFill>
          </a:endParaRPr>
        </a:p>
      </xdr:txBody>
    </xdr:sp>
    <xdr:clientData/>
  </xdr:twoCellAnchor>
  <xdr:twoCellAnchor>
    <xdr:from>
      <xdr:col>1</xdr:col>
      <xdr:colOff>0</xdr:colOff>
      <xdr:row>49</xdr:row>
      <xdr:rowOff>0</xdr:rowOff>
    </xdr:from>
    <xdr:to>
      <xdr:col>7</xdr:col>
      <xdr:colOff>1</xdr:colOff>
      <xdr:row>50</xdr:row>
      <xdr:rowOff>0</xdr:rowOff>
    </xdr:to>
    <xdr:sp macro="" textlink="">
      <xdr:nvSpPr>
        <xdr:cNvPr id="5" name="heading 1">
          <a:extLst>
            <a:ext uri="{FF2B5EF4-FFF2-40B4-BE49-F238E27FC236}">
              <a16:creationId xmlns:a16="http://schemas.microsoft.com/office/drawing/2014/main" id="{00000000-0008-0000-0B00-000005000000}"/>
            </a:ext>
          </a:extLst>
        </xdr:cNvPr>
        <xdr:cNvSpPr/>
      </xdr:nvSpPr>
      <xdr:spPr>
        <a:xfrm>
          <a:off x="1047750" y="23012400"/>
          <a:ext cx="16754476" cy="419100"/>
        </a:xfrm>
        <a:prstGeom prst="round2SameRect">
          <a:avLst>
            <a:gd name="adj1" fmla="val 50000"/>
            <a:gd name="adj2" fmla="val 0"/>
          </a:avLst>
        </a:prstGeom>
        <a:solidFill>
          <a:schemeClr val="accent4"/>
        </a:solidFill>
        <a:ln>
          <a:noFill/>
        </a:ln>
        <a:effectLst>
          <a:innerShdw blurRad="38100" dist="25400" dir="16200000">
            <a:schemeClr val="accent5">
              <a:lumMod val="90000"/>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Payment Times</a:t>
          </a:r>
          <a:endParaRPr lang="en-AU" sz="1200" b="1">
            <a:solidFill>
              <a:schemeClr val="bg1"/>
            </a:solidFill>
          </a:endParaRPr>
        </a:p>
      </xdr:txBody>
    </xdr:sp>
    <xdr:clientData/>
  </xdr:twoCellAnchor>
  <xdr:twoCellAnchor>
    <xdr:from>
      <xdr:col>1</xdr:col>
      <xdr:colOff>0</xdr:colOff>
      <xdr:row>62</xdr:row>
      <xdr:rowOff>0</xdr:rowOff>
    </xdr:from>
    <xdr:to>
      <xdr:col>7</xdr:col>
      <xdr:colOff>1</xdr:colOff>
      <xdr:row>63</xdr:row>
      <xdr:rowOff>0</xdr:rowOff>
    </xdr:to>
    <xdr:sp macro="" textlink="">
      <xdr:nvSpPr>
        <xdr:cNvPr id="7" name="heading 1">
          <a:extLst>
            <a:ext uri="{FF2B5EF4-FFF2-40B4-BE49-F238E27FC236}">
              <a16:creationId xmlns:a16="http://schemas.microsoft.com/office/drawing/2014/main" id="{00000000-0008-0000-0B00-000007000000}"/>
            </a:ext>
          </a:extLst>
        </xdr:cNvPr>
        <xdr:cNvSpPr/>
      </xdr:nvSpPr>
      <xdr:spPr>
        <a:xfrm>
          <a:off x="1047750" y="32204025"/>
          <a:ext cx="16754476" cy="419100"/>
        </a:xfrm>
        <a:prstGeom prst="round2SameRect">
          <a:avLst>
            <a:gd name="adj1" fmla="val 50000"/>
            <a:gd name="adj2" fmla="val 0"/>
          </a:avLst>
        </a:prstGeom>
        <a:solidFill>
          <a:schemeClr val="accent4"/>
        </a:solidFill>
        <a:ln>
          <a:noFill/>
        </a:ln>
        <a:effectLst>
          <a:innerShdw blurRad="38100" dist="25400" dir="16200000">
            <a:schemeClr val="accent5">
              <a:lumMod val="90000"/>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600" b="1">
              <a:solidFill>
                <a:schemeClr val="bg1"/>
              </a:solidFill>
            </a:rPr>
            <a:t>Miscellaneous</a:t>
          </a:r>
          <a:endParaRPr lang="en-AU" sz="1200" b="1">
            <a:solidFill>
              <a:schemeClr val="bg1"/>
            </a:solidFill>
          </a:endParaRPr>
        </a:p>
      </xdr:txBody>
    </xdr:sp>
    <xdr:clientData/>
  </xdr:twoCellAnchor>
  <xdr:twoCellAnchor>
    <xdr:from>
      <xdr:col>4</xdr:col>
      <xdr:colOff>3644612</xdr:colOff>
      <xdr:row>9</xdr:row>
      <xdr:rowOff>470850</xdr:rowOff>
    </xdr:from>
    <xdr:to>
      <xdr:col>4</xdr:col>
      <xdr:colOff>6781800</xdr:colOff>
      <xdr:row>9</xdr:row>
      <xdr:rowOff>704850</xdr:rowOff>
    </xdr:to>
    <xdr:grpSp>
      <xdr:nvGrpSpPr>
        <xdr:cNvPr id="8" name="Group 7" descr="Relevant section(s) in Guidance materials: Paragraphs 86-87&#10;">
          <a:extLst>
            <a:ext uri="{FF2B5EF4-FFF2-40B4-BE49-F238E27FC236}">
              <a16:creationId xmlns:a16="http://schemas.microsoft.com/office/drawing/2014/main" id="{00000000-0008-0000-0B00-000008000000}"/>
            </a:ext>
          </a:extLst>
        </xdr:cNvPr>
        <xdr:cNvGrpSpPr/>
      </xdr:nvGrpSpPr>
      <xdr:grpSpPr>
        <a:xfrm>
          <a:off x="10235912" y="2457450"/>
          <a:ext cx="3137188" cy="0"/>
          <a:chOff x="8756362" y="4473003"/>
          <a:chExt cx="3137188" cy="234000"/>
        </a:xfrm>
      </xdr:grpSpPr>
      <xdr:sp macro="" textlink="">
        <xdr:nvSpPr>
          <xdr:cNvPr id="9" name="Rectangle: Diagonal Corners Snipped 8">
            <a:extLst>
              <a:ext uri="{FF2B5EF4-FFF2-40B4-BE49-F238E27FC236}">
                <a16:creationId xmlns:a16="http://schemas.microsoft.com/office/drawing/2014/main" id="{00000000-0008-0000-0B00-000009000000}"/>
              </a:ext>
            </a:extLst>
          </xdr:cNvPr>
          <xdr:cNvSpPr/>
        </xdr:nvSpPr>
        <xdr:spPr>
          <a:xfrm>
            <a:off x="8756362" y="4473003"/>
            <a:ext cx="3137188" cy="234000"/>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9000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indent="108000"/>
            <a:r>
              <a:rPr lang="en-AU" sz="900">
                <a:solidFill>
                  <a:schemeClr val="tx2"/>
                </a:solidFill>
              </a:rPr>
              <a:t>Relevant section(s) in Guidance materials: Paragraphs 86-87</a:t>
            </a:r>
          </a:p>
        </xdr:txBody>
      </xdr:sp>
      <xdr:pic>
        <xdr:nvPicPr>
          <xdr:cNvPr id="15" name="Graphic 2" descr="Magnifying glass with solid fill">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8802000" y="4491003"/>
            <a:ext cx="198000" cy="198000"/>
          </a:xfrm>
          <a:prstGeom prst="rect">
            <a:avLst/>
          </a:prstGeom>
        </xdr:spPr>
      </xdr:pic>
    </xdr:grpSp>
    <xdr:clientData/>
  </xdr:twoCellAnchor>
  <xdr:twoCellAnchor>
    <xdr:from>
      <xdr:col>4</xdr:col>
      <xdr:colOff>2781300</xdr:colOff>
      <xdr:row>21</xdr:row>
      <xdr:rowOff>337500</xdr:rowOff>
    </xdr:from>
    <xdr:to>
      <xdr:col>4</xdr:col>
      <xdr:colOff>6781800</xdr:colOff>
      <xdr:row>22</xdr:row>
      <xdr:rowOff>228600</xdr:rowOff>
    </xdr:to>
    <xdr:grpSp>
      <xdr:nvGrpSpPr>
        <xdr:cNvPr id="154" name="Group 15" descr="Relevant section(s) in Guidance materials: Paragraphs 77-80, Examples 17 &amp; 18&#10;">
          <a:extLst>
            <a:ext uri="{FF2B5EF4-FFF2-40B4-BE49-F238E27FC236}">
              <a16:creationId xmlns:a16="http://schemas.microsoft.com/office/drawing/2014/main" id="{00000000-0008-0000-0B00-00009A000000}"/>
            </a:ext>
          </a:extLst>
        </xdr:cNvPr>
        <xdr:cNvGrpSpPr/>
      </xdr:nvGrpSpPr>
      <xdr:grpSpPr>
        <a:xfrm>
          <a:off x="9372600" y="3067050"/>
          <a:ext cx="4000500" cy="0"/>
          <a:chOff x="8756362" y="4473003"/>
          <a:chExt cx="4000500" cy="234000"/>
        </a:xfrm>
      </xdr:grpSpPr>
      <xdr:sp macro="" textlink="">
        <xdr:nvSpPr>
          <xdr:cNvPr id="155" name="Rectangle: Diagonal Corners Snipped 16">
            <a:extLst>
              <a:ext uri="{FF2B5EF4-FFF2-40B4-BE49-F238E27FC236}">
                <a16:creationId xmlns:a16="http://schemas.microsoft.com/office/drawing/2014/main" id="{00000000-0008-0000-0B00-00009B000000}"/>
              </a:ext>
            </a:extLst>
          </xdr:cNvPr>
          <xdr:cNvSpPr/>
        </xdr:nvSpPr>
        <xdr:spPr>
          <a:xfrm>
            <a:off x="8756362" y="4473003"/>
            <a:ext cx="4000500" cy="234000"/>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9000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indent="108000"/>
            <a:r>
              <a:rPr lang="en-AU" sz="900">
                <a:solidFill>
                  <a:schemeClr val="tx2"/>
                </a:solidFill>
              </a:rPr>
              <a:t>Relevant section(s) in Guidance materials: Paragraphs 77-80, Examples 17 &amp; 18</a:t>
            </a:r>
          </a:p>
        </xdr:txBody>
      </xdr:sp>
      <xdr:pic>
        <xdr:nvPicPr>
          <xdr:cNvPr id="156" name="Graphic 2" descr="Magnifying glass with solid fill">
            <a:extLst>
              <a:ext uri="{FF2B5EF4-FFF2-40B4-BE49-F238E27FC236}">
                <a16:creationId xmlns:a16="http://schemas.microsoft.com/office/drawing/2014/main" id="{00000000-0008-0000-0B00-00009C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8802000" y="4491003"/>
            <a:ext cx="198000" cy="198000"/>
          </a:xfrm>
          <a:prstGeom prst="rect">
            <a:avLst/>
          </a:prstGeom>
        </xdr:spPr>
      </xdr:pic>
    </xdr:grpSp>
    <xdr:clientData/>
  </xdr:twoCellAnchor>
  <xdr:twoCellAnchor>
    <xdr:from>
      <xdr:col>4</xdr:col>
      <xdr:colOff>2933700</xdr:colOff>
      <xdr:row>26</xdr:row>
      <xdr:rowOff>23175</xdr:rowOff>
    </xdr:from>
    <xdr:to>
      <xdr:col>4</xdr:col>
      <xdr:colOff>6819900</xdr:colOff>
      <xdr:row>26</xdr:row>
      <xdr:rowOff>260775</xdr:rowOff>
    </xdr:to>
    <xdr:grpSp>
      <xdr:nvGrpSpPr>
        <xdr:cNvPr id="27" name="Group 18" descr="Relevant section(s) in Guidance materials: Paragraphs 210-212, Example 45">
          <a:extLst>
            <a:ext uri="{FF2B5EF4-FFF2-40B4-BE49-F238E27FC236}">
              <a16:creationId xmlns:a16="http://schemas.microsoft.com/office/drawing/2014/main" id="{00000000-0008-0000-0B00-00001B000000}"/>
            </a:ext>
          </a:extLst>
        </xdr:cNvPr>
        <xdr:cNvGrpSpPr/>
      </xdr:nvGrpSpPr>
      <xdr:grpSpPr>
        <a:xfrm>
          <a:off x="9525000" y="3067050"/>
          <a:ext cx="3886200" cy="0"/>
          <a:chOff x="8756362" y="4473003"/>
          <a:chExt cx="3829050" cy="234000"/>
        </a:xfrm>
      </xdr:grpSpPr>
      <xdr:sp macro="" textlink="">
        <xdr:nvSpPr>
          <xdr:cNvPr id="41" name="Rectangle: Diagonal Corners Snipped 19">
            <a:extLst>
              <a:ext uri="{FF2B5EF4-FFF2-40B4-BE49-F238E27FC236}">
                <a16:creationId xmlns:a16="http://schemas.microsoft.com/office/drawing/2014/main" id="{00000000-0008-0000-0B00-000029000000}"/>
              </a:ext>
            </a:extLst>
          </xdr:cNvPr>
          <xdr:cNvSpPr/>
        </xdr:nvSpPr>
        <xdr:spPr>
          <a:xfrm>
            <a:off x="8756362" y="4473003"/>
            <a:ext cx="3829050" cy="234000"/>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9000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indent="108000"/>
            <a:r>
              <a:rPr lang="en-AU" sz="900">
                <a:solidFill>
                  <a:schemeClr val="tx2"/>
                </a:solidFill>
              </a:rPr>
              <a:t>Relevant section(s) in Guidance materials: Paragraphs 210-212, Example</a:t>
            </a:r>
            <a:r>
              <a:rPr lang="en-AU" sz="900" baseline="0">
                <a:solidFill>
                  <a:schemeClr val="tx2"/>
                </a:solidFill>
              </a:rPr>
              <a:t> 45</a:t>
            </a:r>
            <a:endParaRPr lang="en-AU" sz="900">
              <a:solidFill>
                <a:schemeClr val="tx2"/>
              </a:solidFill>
            </a:endParaRPr>
          </a:p>
        </xdr:txBody>
      </xdr:sp>
      <xdr:pic>
        <xdr:nvPicPr>
          <xdr:cNvPr id="49" name="Graphic 2" descr="Magnifying glass with solid fill">
            <a:extLst>
              <a:ext uri="{FF2B5EF4-FFF2-40B4-BE49-F238E27FC236}">
                <a16:creationId xmlns:a16="http://schemas.microsoft.com/office/drawing/2014/main" id="{00000000-0008-0000-0B00-000031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8802000" y="4491003"/>
            <a:ext cx="198000" cy="198000"/>
          </a:xfrm>
          <a:prstGeom prst="rect">
            <a:avLst/>
          </a:prstGeom>
        </xdr:spPr>
      </xdr:pic>
    </xdr:grpSp>
    <xdr:clientData/>
  </xdr:twoCellAnchor>
  <xdr:twoCellAnchor>
    <xdr:from>
      <xdr:col>4</xdr:col>
      <xdr:colOff>3495675</xdr:colOff>
      <xdr:row>32</xdr:row>
      <xdr:rowOff>680400</xdr:rowOff>
    </xdr:from>
    <xdr:to>
      <xdr:col>4</xdr:col>
      <xdr:colOff>6781800</xdr:colOff>
      <xdr:row>32</xdr:row>
      <xdr:rowOff>914400</xdr:rowOff>
    </xdr:to>
    <xdr:grpSp>
      <xdr:nvGrpSpPr>
        <xdr:cNvPr id="22" name="Group 21" descr="Relevant section(s) in Guidance materials: Paragraphs 199-200&#10;">
          <a:extLst>
            <a:ext uri="{FF2B5EF4-FFF2-40B4-BE49-F238E27FC236}">
              <a16:creationId xmlns:a16="http://schemas.microsoft.com/office/drawing/2014/main" id="{00000000-0008-0000-0B00-000016000000}"/>
            </a:ext>
          </a:extLst>
        </xdr:cNvPr>
        <xdr:cNvGrpSpPr/>
      </xdr:nvGrpSpPr>
      <xdr:grpSpPr>
        <a:xfrm>
          <a:off x="10086975" y="3686175"/>
          <a:ext cx="3286125" cy="0"/>
          <a:chOff x="8756362" y="4473003"/>
          <a:chExt cx="3286125" cy="234000"/>
        </a:xfrm>
      </xdr:grpSpPr>
      <xdr:sp macro="" textlink="">
        <xdr:nvSpPr>
          <xdr:cNvPr id="23" name="Rectangle: Diagonal Corners Snipped 22">
            <a:extLst>
              <a:ext uri="{FF2B5EF4-FFF2-40B4-BE49-F238E27FC236}">
                <a16:creationId xmlns:a16="http://schemas.microsoft.com/office/drawing/2014/main" id="{00000000-0008-0000-0B00-000017000000}"/>
              </a:ext>
            </a:extLst>
          </xdr:cNvPr>
          <xdr:cNvSpPr/>
        </xdr:nvSpPr>
        <xdr:spPr>
          <a:xfrm>
            <a:off x="8756362" y="4473003"/>
            <a:ext cx="3286125" cy="234000"/>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9000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indent="108000"/>
            <a:r>
              <a:rPr lang="en-AU" sz="900">
                <a:solidFill>
                  <a:schemeClr val="tx2"/>
                </a:solidFill>
              </a:rPr>
              <a:t>Relevant section(s) in Guidance materials: Paragraphs 199-200</a:t>
            </a:r>
          </a:p>
        </xdr:txBody>
      </xdr:sp>
      <xdr:pic>
        <xdr:nvPicPr>
          <xdr:cNvPr id="24" name="Graphic 2" descr="Magnifying glass with solid fill">
            <a:extLst>
              <a:ext uri="{FF2B5EF4-FFF2-40B4-BE49-F238E27FC236}">
                <a16:creationId xmlns:a16="http://schemas.microsoft.com/office/drawing/2014/main" id="{00000000-0008-0000-0B00-000018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8802000" y="4491003"/>
            <a:ext cx="198000" cy="198000"/>
          </a:xfrm>
          <a:prstGeom prst="rect">
            <a:avLst/>
          </a:prstGeom>
        </xdr:spPr>
      </xdr:pic>
    </xdr:grpSp>
    <xdr:clientData/>
  </xdr:twoCellAnchor>
  <xdr:twoCellAnchor>
    <xdr:from>
      <xdr:col>4</xdr:col>
      <xdr:colOff>2628900</xdr:colOff>
      <xdr:row>34</xdr:row>
      <xdr:rowOff>547050</xdr:rowOff>
    </xdr:from>
    <xdr:to>
      <xdr:col>4</xdr:col>
      <xdr:colOff>6781800</xdr:colOff>
      <xdr:row>34</xdr:row>
      <xdr:rowOff>781050</xdr:rowOff>
    </xdr:to>
    <xdr:grpSp>
      <xdr:nvGrpSpPr>
        <xdr:cNvPr id="29" name="Group 28" descr="Relevant section(s) in Guidance materials: Paragraphs 203-204, Examples 43 &amp; 44&#10;">
          <a:extLst>
            <a:ext uri="{FF2B5EF4-FFF2-40B4-BE49-F238E27FC236}">
              <a16:creationId xmlns:a16="http://schemas.microsoft.com/office/drawing/2014/main" id="{00000000-0008-0000-0B00-00001D000000}"/>
            </a:ext>
          </a:extLst>
        </xdr:cNvPr>
        <xdr:cNvGrpSpPr/>
      </xdr:nvGrpSpPr>
      <xdr:grpSpPr>
        <a:xfrm>
          <a:off x="9220200" y="3686175"/>
          <a:ext cx="4152900" cy="0"/>
          <a:chOff x="8756362" y="4473003"/>
          <a:chExt cx="4152900" cy="234000"/>
        </a:xfrm>
      </xdr:grpSpPr>
      <xdr:sp macro="" textlink="">
        <xdr:nvSpPr>
          <xdr:cNvPr id="30" name="Rectangle: Diagonal Corners Snipped 29">
            <a:extLst>
              <a:ext uri="{FF2B5EF4-FFF2-40B4-BE49-F238E27FC236}">
                <a16:creationId xmlns:a16="http://schemas.microsoft.com/office/drawing/2014/main" id="{00000000-0008-0000-0B00-00001E000000}"/>
              </a:ext>
            </a:extLst>
          </xdr:cNvPr>
          <xdr:cNvSpPr/>
        </xdr:nvSpPr>
        <xdr:spPr>
          <a:xfrm>
            <a:off x="8756362" y="4473003"/>
            <a:ext cx="4152900" cy="234000"/>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9000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indent="108000"/>
            <a:r>
              <a:rPr lang="en-AU" sz="900">
                <a:solidFill>
                  <a:schemeClr val="tx2"/>
                </a:solidFill>
              </a:rPr>
              <a:t>Relevant section(s) in Guidance materials: Paragraphs 203-204, Examples 43</a:t>
            </a:r>
            <a:r>
              <a:rPr lang="en-AU" sz="900" baseline="0">
                <a:solidFill>
                  <a:schemeClr val="tx2"/>
                </a:solidFill>
              </a:rPr>
              <a:t> &amp; 44</a:t>
            </a:r>
            <a:endParaRPr lang="en-AU" sz="900">
              <a:solidFill>
                <a:schemeClr val="tx2"/>
              </a:solidFill>
            </a:endParaRPr>
          </a:p>
        </xdr:txBody>
      </xdr:sp>
      <xdr:pic>
        <xdr:nvPicPr>
          <xdr:cNvPr id="31" name="Graphic 2" descr="Magnifying glass with solid fill">
            <a:extLst>
              <a:ext uri="{FF2B5EF4-FFF2-40B4-BE49-F238E27FC236}">
                <a16:creationId xmlns:a16="http://schemas.microsoft.com/office/drawing/2014/main" id="{00000000-0008-0000-0B00-00001F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8802000" y="4491003"/>
            <a:ext cx="198000" cy="198000"/>
          </a:xfrm>
          <a:prstGeom prst="rect">
            <a:avLst/>
          </a:prstGeom>
        </xdr:spPr>
      </xdr:pic>
    </xdr:grpSp>
    <xdr:clientData/>
  </xdr:twoCellAnchor>
  <xdr:twoCellAnchor>
    <xdr:from>
      <xdr:col>4</xdr:col>
      <xdr:colOff>3495675</xdr:colOff>
      <xdr:row>33</xdr:row>
      <xdr:rowOff>356550</xdr:rowOff>
    </xdr:from>
    <xdr:to>
      <xdr:col>4</xdr:col>
      <xdr:colOff>6781800</xdr:colOff>
      <xdr:row>33</xdr:row>
      <xdr:rowOff>590550</xdr:rowOff>
    </xdr:to>
    <xdr:grpSp>
      <xdr:nvGrpSpPr>
        <xdr:cNvPr id="32" name="Group 31" descr="Relevant section(s) in Guidance materials: Paragraphs 201-202&#10;">
          <a:extLst>
            <a:ext uri="{FF2B5EF4-FFF2-40B4-BE49-F238E27FC236}">
              <a16:creationId xmlns:a16="http://schemas.microsoft.com/office/drawing/2014/main" id="{00000000-0008-0000-0B00-000020000000}"/>
            </a:ext>
          </a:extLst>
        </xdr:cNvPr>
        <xdr:cNvGrpSpPr/>
      </xdr:nvGrpSpPr>
      <xdr:grpSpPr>
        <a:xfrm>
          <a:off x="10086975" y="3686175"/>
          <a:ext cx="3286125" cy="0"/>
          <a:chOff x="8756362" y="4473003"/>
          <a:chExt cx="3286125" cy="234000"/>
        </a:xfrm>
      </xdr:grpSpPr>
      <xdr:sp macro="" textlink="">
        <xdr:nvSpPr>
          <xdr:cNvPr id="33" name="Rectangle: Diagonal Corners Snipped 32">
            <a:extLst>
              <a:ext uri="{FF2B5EF4-FFF2-40B4-BE49-F238E27FC236}">
                <a16:creationId xmlns:a16="http://schemas.microsoft.com/office/drawing/2014/main" id="{00000000-0008-0000-0B00-000021000000}"/>
              </a:ext>
            </a:extLst>
          </xdr:cNvPr>
          <xdr:cNvSpPr/>
        </xdr:nvSpPr>
        <xdr:spPr>
          <a:xfrm>
            <a:off x="8756362" y="4473003"/>
            <a:ext cx="3286125" cy="234000"/>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9000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indent="108000"/>
            <a:r>
              <a:rPr lang="en-AU" sz="900">
                <a:solidFill>
                  <a:schemeClr val="tx2"/>
                </a:solidFill>
              </a:rPr>
              <a:t>Relevant section(s) in Guidance materials: Paragraphs 201-202</a:t>
            </a:r>
          </a:p>
        </xdr:txBody>
      </xdr:sp>
      <xdr:pic>
        <xdr:nvPicPr>
          <xdr:cNvPr id="34" name="Graphic 2" descr="Magnifying glass with solid fill">
            <a:extLst>
              <a:ext uri="{FF2B5EF4-FFF2-40B4-BE49-F238E27FC236}">
                <a16:creationId xmlns:a16="http://schemas.microsoft.com/office/drawing/2014/main" id="{00000000-0008-0000-0B00-00002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8802000" y="4491003"/>
            <a:ext cx="198000" cy="198000"/>
          </a:xfrm>
          <a:prstGeom prst="rect">
            <a:avLst/>
          </a:prstGeom>
        </xdr:spPr>
      </xdr:pic>
    </xdr:grpSp>
    <xdr:clientData/>
  </xdr:twoCellAnchor>
  <xdr:twoCellAnchor>
    <xdr:from>
      <xdr:col>4</xdr:col>
      <xdr:colOff>2886075</xdr:colOff>
      <xdr:row>43</xdr:row>
      <xdr:rowOff>1299525</xdr:rowOff>
    </xdr:from>
    <xdr:to>
      <xdr:col>4</xdr:col>
      <xdr:colOff>6762750</xdr:colOff>
      <xdr:row>43</xdr:row>
      <xdr:rowOff>1533525</xdr:rowOff>
    </xdr:to>
    <xdr:grpSp>
      <xdr:nvGrpSpPr>
        <xdr:cNvPr id="35" name="Group 34" descr="Relevant section(s) in Guidance materials: Paragraphs 176-177, Example 38&#10;">
          <a:extLst>
            <a:ext uri="{FF2B5EF4-FFF2-40B4-BE49-F238E27FC236}">
              <a16:creationId xmlns:a16="http://schemas.microsoft.com/office/drawing/2014/main" id="{00000000-0008-0000-0B00-000023000000}"/>
            </a:ext>
          </a:extLst>
        </xdr:cNvPr>
        <xdr:cNvGrpSpPr/>
      </xdr:nvGrpSpPr>
      <xdr:grpSpPr>
        <a:xfrm>
          <a:off x="9477375" y="4305300"/>
          <a:ext cx="3876675" cy="0"/>
          <a:chOff x="8756362" y="4473003"/>
          <a:chExt cx="3876675" cy="234000"/>
        </a:xfrm>
      </xdr:grpSpPr>
      <xdr:sp macro="" textlink="">
        <xdr:nvSpPr>
          <xdr:cNvPr id="36" name="Rectangle: Diagonal Corners Snipped 35">
            <a:extLst>
              <a:ext uri="{FF2B5EF4-FFF2-40B4-BE49-F238E27FC236}">
                <a16:creationId xmlns:a16="http://schemas.microsoft.com/office/drawing/2014/main" id="{00000000-0008-0000-0B00-000024000000}"/>
              </a:ext>
            </a:extLst>
          </xdr:cNvPr>
          <xdr:cNvSpPr/>
        </xdr:nvSpPr>
        <xdr:spPr>
          <a:xfrm>
            <a:off x="8756362" y="4473003"/>
            <a:ext cx="3876675" cy="234000"/>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9000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indent="108000"/>
            <a:r>
              <a:rPr lang="en-AU" sz="900">
                <a:solidFill>
                  <a:schemeClr val="tx2"/>
                </a:solidFill>
              </a:rPr>
              <a:t>Relevant section(s) in Guidance materials: Paragraphs 176-177, Example 38</a:t>
            </a:r>
          </a:p>
        </xdr:txBody>
      </xdr:sp>
      <xdr:pic>
        <xdr:nvPicPr>
          <xdr:cNvPr id="37" name="Graphic 2" descr="Magnifying glass with solid fill">
            <a:extLst>
              <a:ext uri="{FF2B5EF4-FFF2-40B4-BE49-F238E27FC236}">
                <a16:creationId xmlns:a16="http://schemas.microsoft.com/office/drawing/2014/main" id="{00000000-0008-0000-0B00-000025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8802000" y="4491003"/>
            <a:ext cx="198000" cy="198000"/>
          </a:xfrm>
          <a:prstGeom prst="rect">
            <a:avLst/>
          </a:prstGeom>
        </xdr:spPr>
      </xdr:pic>
    </xdr:grpSp>
    <xdr:clientData/>
  </xdr:twoCellAnchor>
  <xdr:twoCellAnchor>
    <xdr:from>
      <xdr:col>4</xdr:col>
      <xdr:colOff>2647950</xdr:colOff>
      <xdr:row>41</xdr:row>
      <xdr:rowOff>775650</xdr:rowOff>
    </xdr:from>
    <xdr:to>
      <xdr:col>4</xdr:col>
      <xdr:colOff>6781800</xdr:colOff>
      <xdr:row>41</xdr:row>
      <xdr:rowOff>1009650</xdr:rowOff>
    </xdr:to>
    <xdr:grpSp>
      <xdr:nvGrpSpPr>
        <xdr:cNvPr id="38" name="Group 37" descr="Relevant section(s) in Guidance materials: Paragraphs 179-187, Examples 40 &amp; 41">
          <a:extLst>
            <a:ext uri="{FF2B5EF4-FFF2-40B4-BE49-F238E27FC236}">
              <a16:creationId xmlns:a16="http://schemas.microsoft.com/office/drawing/2014/main" id="{00000000-0008-0000-0B00-000026000000}"/>
            </a:ext>
          </a:extLst>
        </xdr:cNvPr>
        <xdr:cNvGrpSpPr/>
      </xdr:nvGrpSpPr>
      <xdr:grpSpPr>
        <a:xfrm>
          <a:off x="9239250" y="4305300"/>
          <a:ext cx="4133850" cy="0"/>
          <a:chOff x="8756362" y="4473003"/>
          <a:chExt cx="4133850" cy="234000"/>
        </a:xfrm>
      </xdr:grpSpPr>
      <xdr:sp macro="" textlink="">
        <xdr:nvSpPr>
          <xdr:cNvPr id="39" name="Rectangle: Diagonal Corners Snipped 38">
            <a:extLst>
              <a:ext uri="{FF2B5EF4-FFF2-40B4-BE49-F238E27FC236}">
                <a16:creationId xmlns:a16="http://schemas.microsoft.com/office/drawing/2014/main" id="{00000000-0008-0000-0B00-000027000000}"/>
              </a:ext>
            </a:extLst>
          </xdr:cNvPr>
          <xdr:cNvSpPr/>
        </xdr:nvSpPr>
        <xdr:spPr>
          <a:xfrm>
            <a:off x="8756362" y="4473003"/>
            <a:ext cx="4133850" cy="234000"/>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9000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indent="108000"/>
            <a:r>
              <a:rPr lang="en-AU" sz="900">
                <a:solidFill>
                  <a:schemeClr val="tx2"/>
                </a:solidFill>
              </a:rPr>
              <a:t>Relevant section(s) in Guidance materials: Paragraphs 179-187, Examples</a:t>
            </a:r>
            <a:r>
              <a:rPr lang="en-AU" sz="900" baseline="0">
                <a:solidFill>
                  <a:schemeClr val="tx2"/>
                </a:solidFill>
              </a:rPr>
              <a:t> 40 &amp; 41</a:t>
            </a:r>
            <a:endParaRPr lang="en-AU" sz="900">
              <a:solidFill>
                <a:schemeClr val="tx2"/>
              </a:solidFill>
            </a:endParaRPr>
          </a:p>
        </xdr:txBody>
      </xdr:sp>
      <xdr:pic>
        <xdr:nvPicPr>
          <xdr:cNvPr id="40" name="Graphic 2" descr="Magnifying glass with solid fill">
            <a:extLst>
              <a:ext uri="{FF2B5EF4-FFF2-40B4-BE49-F238E27FC236}">
                <a16:creationId xmlns:a16="http://schemas.microsoft.com/office/drawing/2014/main" id="{00000000-0008-0000-0B00-000028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8802000" y="4491003"/>
            <a:ext cx="198000" cy="198000"/>
          </a:xfrm>
          <a:prstGeom prst="rect">
            <a:avLst/>
          </a:prstGeom>
        </xdr:spPr>
      </xdr:pic>
    </xdr:grpSp>
    <xdr:clientData/>
  </xdr:twoCellAnchor>
  <xdr:twoCellAnchor>
    <xdr:from>
      <xdr:col>4</xdr:col>
      <xdr:colOff>3495675</xdr:colOff>
      <xdr:row>67</xdr:row>
      <xdr:rowOff>1651950</xdr:rowOff>
    </xdr:from>
    <xdr:to>
      <xdr:col>4</xdr:col>
      <xdr:colOff>6781800</xdr:colOff>
      <xdr:row>67</xdr:row>
      <xdr:rowOff>1885950</xdr:rowOff>
    </xdr:to>
    <xdr:grpSp>
      <xdr:nvGrpSpPr>
        <xdr:cNvPr id="99" name="Group 40" descr="Relevant section(s) in Guidance materials: Paragraphs 205-207&#10;">
          <a:extLst>
            <a:ext uri="{FF2B5EF4-FFF2-40B4-BE49-F238E27FC236}">
              <a16:creationId xmlns:a16="http://schemas.microsoft.com/office/drawing/2014/main" id="{00000000-0008-0000-0B00-000063000000}"/>
            </a:ext>
          </a:extLst>
        </xdr:cNvPr>
        <xdr:cNvGrpSpPr/>
      </xdr:nvGrpSpPr>
      <xdr:grpSpPr>
        <a:xfrm>
          <a:off x="10086975" y="5543550"/>
          <a:ext cx="3286125" cy="0"/>
          <a:chOff x="8756362" y="4473003"/>
          <a:chExt cx="3286125" cy="234000"/>
        </a:xfrm>
      </xdr:grpSpPr>
      <xdr:sp macro="" textlink="">
        <xdr:nvSpPr>
          <xdr:cNvPr id="100" name="Rectangle: Diagonal Corners Snipped 48">
            <a:extLst>
              <a:ext uri="{FF2B5EF4-FFF2-40B4-BE49-F238E27FC236}">
                <a16:creationId xmlns:a16="http://schemas.microsoft.com/office/drawing/2014/main" id="{00000000-0008-0000-0B00-000064000000}"/>
              </a:ext>
            </a:extLst>
          </xdr:cNvPr>
          <xdr:cNvSpPr/>
        </xdr:nvSpPr>
        <xdr:spPr>
          <a:xfrm>
            <a:off x="8756362" y="4473003"/>
            <a:ext cx="3286125" cy="234000"/>
          </a:xfrm>
          <a:prstGeom prst="snip2DiagRect">
            <a:avLst>
              <a:gd name="adj1" fmla="val 0"/>
              <a:gd name="adj2" fmla="val 50000"/>
            </a:avLst>
          </a:prstGeom>
          <a:solidFill>
            <a:srgbClr val="E9FFFE"/>
          </a:solidFill>
          <a:ln>
            <a:noFill/>
          </a:ln>
        </xdr:spPr>
        <xdr:style>
          <a:lnRef idx="2">
            <a:schemeClr val="accent6">
              <a:shade val="15000"/>
            </a:schemeClr>
          </a:lnRef>
          <a:fillRef idx="1">
            <a:schemeClr val="accent6"/>
          </a:fillRef>
          <a:effectRef idx="0">
            <a:schemeClr val="accent6"/>
          </a:effectRef>
          <a:fontRef idx="minor">
            <a:schemeClr val="lt1"/>
          </a:fontRef>
        </xdr:style>
        <xdr:txBody>
          <a:bodyPr wrap="square" lIns="9000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indent="108000"/>
            <a:r>
              <a:rPr lang="en-AU" sz="900">
                <a:solidFill>
                  <a:schemeClr val="tx2"/>
                </a:solidFill>
              </a:rPr>
              <a:t>Relevant section(s) in Guidance materials: Paragraphs 205-207</a:t>
            </a:r>
          </a:p>
        </xdr:txBody>
      </xdr:sp>
      <xdr:pic>
        <xdr:nvPicPr>
          <xdr:cNvPr id="101" name="Graphic 2" descr="Magnifying glass with solid fill">
            <a:extLst>
              <a:ext uri="{FF2B5EF4-FFF2-40B4-BE49-F238E27FC236}">
                <a16:creationId xmlns:a16="http://schemas.microsoft.com/office/drawing/2014/main" id="{00000000-0008-0000-0B00-000065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8802000" y="4491003"/>
            <a:ext cx="198000" cy="198000"/>
          </a:xfrm>
          <a:prstGeom prst="rect">
            <a:avLst/>
          </a:prstGeom>
        </xdr:spPr>
      </xdr:pic>
    </xdr:grpSp>
    <xdr:clientData/>
  </xdr:twoCellAnchor>
  <xdr:twoCellAnchor>
    <xdr:from>
      <xdr:col>6</xdr:col>
      <xdr:colOff>4024312</xdr:colOff>
      <xdr:row>0</xdr:row>
      <xdr:rowOff>229689</xdr:rowOff>
    </xdr:from>
    <xdr:to>
      <xdr:col>7</xdr:col>
      <xdr:colOff>975335</xdr:colOff>
      <xdr:row>1</xdr:row>
      <xdr:rowOff>14010</xdr:rowOff>
    </xdr:to>
    <xdr:sp macro="" textlink="">
      <xdr:nvSpPr>
        <xdr:cNvPr id="69" name="OBack">
          <a:extLst>
            <a:ext uri="{FF2B5EF4-FFF2-40B4-BE49-F238E27FC236}">
              <a16:creationId xmlns:a16="http://schemas.microsoft.com/office/drawing/2014/main" id="{00000000-0008-0000-0B00-000045000000}"/>
            </a:ext>
          </a:extLst>
        </xdr:cNvPr>
        <xdr:cNvSpPr>
          <a:spLocks/>
        </xdr:cNvSpPr>
      </xdr:nvSpPr>
      <xdr:spPr>
        <a:xfrm>
          <a:off x="17674828" y="229689"/>
          <a:ext cx="1630179" cy="355821"/>
        </a:xfrm>
        <a:prstGeom prst="roundRect">
          <a:avLst>
            <a:gd name="adj" fmla="val 34513"/>
          </a:avLst>
        </a:prstGeom>
        <a:solidFill>
          <a:srgbClr val="461F65"/>
        </a:solidFill>
        <a:ln>
          <a:noFill/>
        </a:ln>
        <a:effectLst>
          <a:innerShdw blurRad="38100" dist="25400" dir="135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horz" wrap="square" lIns="0" tIns="0" rIns="0" bIns="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300" b="1">
              <a:solidFill>
                <a:schemeClr val="bg1"/>
              </a:solidFill>
            </a:rPr>
            <a:t>FORMULAE</a:t>
          </a:r>
        </a:p>
      </xdr:txBody>
    </xdr:sp>
    <xdr:clientData/>
  </xdr:twoCellAnchor>
  <xdr:twoCellAnchor>
    <xdr:from>
      <xdr:col>1</xdr:col>
      <xdr:colOff>9525</xdr:colOff>
      <xdr:row>6</xdr:row>
      <xdr:rowOff>0</xdr:rowOff>
    </xdr:from>
    <xdr:to>
      <xdr:col>1</xdr:col>
      <xdr:colOff>2209800</xdr:colOff>
      <xdr:row>6</xdr:row>
      <xdr:rowOff>419099</xdr:rowOff>
    </xdr:to>
    <xdr:sp macro="" textlink="H7">
      <xdr:nvSpPr>
        <xdr:cNvPr id="16" name="OBack">
          <a:extLst>
            <a:ext uri="{FF2B5EF4-FFF2-40B4-BE49-F238E27FC236}">
              <a16:creationId xmlns:a16="http://schemas.microsoft.com/office/drawing/2014/main" id="{00000000-0008-0000-0B00-000010000000}"/>
            </a:ext>
          </a:extLst>
        </xdr:cNvPr>
        <xdr:cNvSpPr/>
      </xdr:nvSpPr>
      <xdr:spPr>
        <a:xfrm>
          <a:off x="1057275" y="2162175"/>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fld id="{88F01B3B-9440-41E9-BC87-0BFAF3805997}" type="TxLink">
            <a:rPr lang="en-US" sz="1200" b="1" i="1" u="none" strike="noStrike">
              <a:solidFill>
                <a:srgbClr val="FEFEFE"/>
              </a:solidFill>
              <a:latin typeface="Calibri"/>
              <a:ea typeface="Calibri"/>
              <a:cs typeface="Calibri"/>
            </a:rPr>
            <a:pPr algn="l"/>
            <a:t>click + to expand</a:t>
          </a:fld>
          <a:endParaRPr lang="en-AU" sz="1200" b="1" i="1">
            <a:solidFill>
              <a:schemeClr val="bg1"/>
            </a:solidFill>
          </a:endParaRPr>
        </a:p>
      </xdr:txBody>
    </xdr:sp>
    <xdr:clientData/>
  </xdr:twoCellAnchor>
  <xdr:twoCellAnchor>
    <xdr:from>
      <xdr:col>1</xdr:col>
      <xdr:colOff>0</xdr:colOff>
      <xdr:row>17</xdr:row>
      <xdr:rowOff>0</xdr:rowOff>
    </xdr:from>
    <xdr:to>
      <xdr:col>1</xdr:col>
      <xdr:colOff>2200275</xdr:colOff>
      <xdr:row>17</xdr:row>
      <xdr:rowOff>419099</xdr:rowOff>
    </xdr:to>
    <xdr:sp macro="" textlink="H18">
      <xdr:nvSpPr>
        <xdr:cNvPr id="17" name="OBack">
          <a:extLst>
            <a:ext uri="{FF2B5EF4-FFF2-40B4-BE49-F238E27FC236}">
              <a16:creationId xmlns:a16="http://schemas.microsoft.com/office/drawing/2014/main" id="{00000000-0008-0000-0B00-000011000000}"/>
            </a:ext>
          </a:extLst>
        </xdr:cNvPr>
        <xdr:cNvSpPr/>
      </xdr:nvSpPr>
      <xdr:spPr>
        <a:xfrm>
          <a:off x="1047750" y="5676900"/>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fld id="{4D6DCF59-2C83-4865-B164-948F6448A531}" type="TxLink">
            <a:rPr lang="en-US" sz="1200" b="1" i="1" u="none" strike="noStrike">
              <a:solidFill>
                <a:srgbClr val="FEFEFE"/>
              </a:solidFill>
              <a:latin typeface="Calibri"/>
              <a:ea typeface="Calibri"/>
              <a:cs typeface="Calibri"/>
            </a:rPr>
            <a:pPr algn="l"/>
            <a:t>click + to expand</a:t>
          </a:fld>
          <a:endParaRPr lang="en-AU" sz="1200" b="1" i="1">
            <a:solidFill>
              <a:schemeClr val="bg1"/>
            </a:solidFill>
          </a:endParaRPr>
        </a:p>
      </xdr:txBody>
    </xdr:sp>
    <xdr:clientData/>
  </xdr:twoCellAnchor>
  <xdr:twoCellAnchor>
    <xdr:from>
      <xdr:col>1</xdr:col>
      <xdr:colOff>0</xdr:colOff>
      <xdr:row>29</xdr:row>
      <xdr:rowOff>0</xdr:rowOff>
    </xdr:from>
    <xdr:to>
      <xdr:col>1</xdr:col>
      <xdr:colOff>2200275</xdr:colOff>
      <xdr:row>29</xdr:row>
      <xdr:rowOff>419099</xdr:rowOff>
    </xdr:to>
    <xdr:sp macro="" textlink="H30">
      <xdr:nvSpPr>
        <xdr:cNvPr id="19" name="OBack">
          <a:extLst>
            <a:ext uri="{FF2B5EF4-FFF2-40B4-BE49-F238E27FC236}">
              <a16:creationId xmlns:a16="http://schemas.microsoft.com/office/drawing/2014/main" id="{00000000-0008-0000-0B00-000013000000}"/>
            </a:ext>
          </a:extLst>
        </xdr:cNvPr>
        <xdr:cNvSpPr/>
      </xdr:nvSpPr>
      <xdr:spPr>
        <a:xfrm>
          <a:off x="1047750" y="9229725"/>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fld id="{CD6873A3-98C1-46B4-8CB7-CD31A3D51A2D}" type="TxLink">
            <a:rPr lang="en-US" sz="1200" b="1" i="1" u="none" strike="noStrike">
              <a:solidFill>
                <a:srgbClr val="FEFEFE"/>
              </a:solidFill>
              <a:latin typeface="Calibri"/>
              <a:ea typeface="Calibri"/>
              <a:cs typeface="Calibri"/>
            </a:rPr>
            <a:pPr algn="l"/>
            <a:t>click + to expand</a:t>
          </a:fld>
          <a:endParaRPr lang="en-AU" sz="1200" b="1" i="1">
            <a:solidFill>
              <a:schemeClr val="bg1"/>
            </a:solidFill>
          </a:endParaRPr>
        </a:p>
      </xdr:txBody>
    </xdr:sp>
    <xdr:clientData/>
  </xdr:twoCellAnchor>
  <xdr:twoCellAnchor>
    <xdr:from>
      <xdr:col>1</xdr:col>
      <xdr:colOff>0</xdr:colOff>
      <xdr:row>37</xdr:row>
      <xdr:rowOff>0</xdr:rowOff>
    </xdr:from>
    <xdr:to>
      <xdr:col>1</xdr:col>
      <xdr:colOff>2200275</xdr:colOff>
      <xdr:row>37</xdr:row>
      <xdr:rowOff>419099</xdr:rowOff>
    </xdr:to>
    <xdr:sp macro="" textlink="H38">
      <xdr:nvSpPr>
        <xdr:cNvPr id="20" name="OBack">
          <a:extLst>
            <a:ext uri="{FF2B5EF4-FFF2-40B4-BE49-F238E27FC236}">
              <a16:creationId xmlns:a16="http://schemas.microsoft.com/office/drawing/2014/main" id="{00000000-0008-0000-0B00-000014000000}"/>
            </a:ext>
          </a:extLst>
        </xdr:cNvPr>
        <xdr:cNvSpPr/>
      </xdr:nvSpPr>
      <xdr:spPr>
        <a:xfrm>
          <a:off x="1047750" y="9848850"/>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fld id="{14036CFA-8F94-49B2-8E96-3B553F18E4DA}" type="TxLink">
            <a:rPr lang="en-US" sz="1200" b="1" i="1" u="none" strike="noStrike">
              <a:solidFill>
                <a:srgbClr val="FEFEFE"/>
              </a:solidFill>
              <a:latin typeface="Calibri"/>
              <a:ea typeface="Calibri"/>
              <a:cs typeface="Calibri"/>
            </a:rPr>
            <a:pPr algn="l"/>
            <a:t>click + to expand</a:t>
          </a:fld>
          <a:endParaRPr lang="en-AU" sz="1200" b="1" i="1">
            <a:solidFill>
              <a:schemeClr val="bg1"/>
            </a:solidFill>
          </a:endParaRPr>
        </a:p>
      </xdr:txBody>
    </xdr:sp>
    <xdr:clientData/>
  </xdr:twoCellAnchor>
  <xdr:twoCellAnchor>
    <xdr:from>
      <xdr:col>1</xdr:col>
      <xdr:colOff>0</xdr:colOff>
      <xdr:row>49</xdr:row>
      <xdr:rowOff>0</xdr:rowOff>
    </xdr:from>
    <xdr:to>
      <xdr:col>1</xdr:col>
      <xdr:colOff>2200275</xdr:colOff>
      <xdr:row>49</xdr:row>
      <xdr:rowOff>419099</xdr:rowOff>
    </xdr:to>
    <xdr:sp macro="" textlink="H50">
      <xdr:nvSpPr>
        <xdr:cNvPr id="21" name="OBack">
          <a:extLst>
            <a:ext uri="{FF2B5EF4-FFF2-40B4-BE49-F238E27FC236}">
              <a16:creationId xmlns:a16="http://schemas.microsoft.com/office/drawing/2014/main" id="{00000000-0008-0000-0B00-000015000000}"/>
            </a:ext>
          </a:extLst>
        </xdr:cNvPr>
        <xdr:cNvSpPr/>
      </xdr:nvSpPr>
      <xdr:spPr>
        <a:xfrm>
          <a:off x="1047750" y="10467975"/>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fld id="{C233FD88-273E-43E6-8E4C-CAFED0B4552D}" type="TxLink">
            <a:rPr lang="en-US" sz="1200" b="1" i="1" u="none" strike="noStrike">
              <a:solidFill>
                <a:srgbClr val="FEFEFE"/>
              </a:solidFill>
              <a:latin typeface="Calibri"/>
              <a:ea typeface="Calibri"/>
              <a:cs typeface="Calibri"/>
            </a:rPr>
            <a:pPr algn="l"/>
            <a:t>click + to expand</a:t>
          </a:fld>
          <a:endParaRPr lang="en-AU" sz="1200" b="1" i="1">
            <a:solidFill>
              <a:schemeClr val="bg1"/>
            </a:solidFill>
          </a:endParaRPr>
        </a:p>
      </xdr:txBody>
    </xdr:sp>
    <xdr:clientData/>
  </xdr:twoCellAnchor>
  <xdr:twoCellAnchor>
    <xdr:from>
      <xdr:col>1</xdr:col>
      <xdr:colOff>0</xdr:colOff>
      <xdr:row>62</xdr:row>
      <xdr:rowOff>0</xdr:rowOff>
    </xdr:from>
    <xdr:to>
      <xdr:col>1</xdr:col>
      <xdr:colOff>2200275</xdr:colOff>
      <xdr:row>62</xdr:row>
      <xdr:rowOff>419099</xdr:rowOff>
    </xdr:to>
    <xdr:sp macro="" textlink="H63">
      <xdr:nvSpPr>
        <xdr:cNvPr id="25" name="OBack">
          <a:extLst>
            <a:ext uri="{FF2B5EF4-FFF2-40B4-BE49-F238E27FC236}">
              <a16:creationId xmlns:a16="http://schemas.microsoft.com/office/drawing/2014/main" id="{00000000-0008-0000-0B00-000019000000}"/>
            </a:ext>
          </a:extLst>
        </xdr:cNvPr>
        <xdr:cNvSpPr/>
      </xdr:nvSpPr>
      <xdr:spPr>
        <a:xfrm>
          <a:off x="1047750" y="11087100"/>
          <a:ext cx="2200275" cy="419099"/>
        </a:xfrm>
        <a:prstGeom prst="round2SameRect">
          <a:avLst>
            <a:gd name="adj1" fmla="val 50000"/>
            <a:gd name="adj2" fmla="val 0"/>
          </a:avLst>
        </a:prstGeom>
        <a:no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72000" bIns="72000" rtlCol="0" anchor="b"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fld id="{2B4CCA13-B745-4B52-B82E-F5396C400AD2}" type="TxLink">
            <a:rPr lang="en-US" sz="1200" b="1" i="1" u="none" strike="noStrike">
              <a:solidFill>
                <a:srgbClr val="FEFEFE"/>
              </a:solidFill>
              <a:latin typeface="Calibri"/>
              <a:ea typeface="Calibri"/>
              <a:cs typeface="Calibri"/>
            </a:rPr>
            <a:pPr algn="l"/>
            <a:t>click + to expand</a:t>
          </a:fld>
          <a:endParaRPr lang="en-AU" sz="1200" b="1" i="1">
            <a:solidFill>
              <a:schemeClr val="bg1"/>
            </a:solidFill>
          </a:endParaRPr>
        </a:p>
      </xdr:txBody>
    </xdr:sp>
    <xdr:clientData/>
  </xdr:twoCellAnchor>
  <xdr:twoCellAnchor editAs="absolute">
    <xdr:from>
      <xdr:col>1</xdr:col>
      <xdr:colOff>252412</xdr:colOff>
      <xdr:row>1</xdr:row>
      <xdr:rowOff>95250</xdr:rowOff>
    </xdr:from>
    <xdr:to>
      <xdr:col>1</xdr:col>
      <xdr:colOff>1052506</xdr:colOff>
      <xdr:row>2</xdr:row>
      <xdr:rowOff>177889</xdr:rowOff>
    </xdr:to>
    <xdr:grpSp>
      <xdr:nvGrpSpPr>
        <xdr:cNvPr id="18" name="Home Button" descr="click to go to Cover Page">
          <a:hlinkClick xmlns:r="http://schemas.openxmlformats.org/officeDocument/2006/relationships" r:id="rId3"/>
          <a:extLst>
            <a:ext uri="{FF2B5EF4-FFF2-40B4-BE49-F238E27FC236}">
              <a16:creationId xmlns:a16="http://schemas.microsoft.com/office/drawing/2014/main" id="{00000000-0008-0000-0B00-000012000000}"/>
            </a:ext>
          </a:extLst>
        </xdr:cNvPr>
        <xdr:cNvGrpSpPr/>
      </xdr:nvGrpSpPr>
      <xdr:grpSpPr>
        <a:xfrm>
          <a:off x="1300162" y="666750"/>
          <a:ext cx="800094" cy="358864"/>
          <a:chOff x="1447807" y="1147997"/>
          <a:chExt cx="800094" cy="358864"/>
        </a:xfrm>
      </xdr:grpSpPr>
      <xdr:sp macro="" textlink="">
        <xdr:nvSpPr>
          <xdr:cNvPr id="26" name="home b">
            <a:extLst>
              <a:ext uri="{FF2B5EF4-FFF2-40B4-BE49-F238E27FC236}">
                <a16:creationId xmlns:a16="http://schemas.microsoft.com/office/drawing/2014/main" id="{00000000-0008-0000-0B00-00001A000000}"/>
              </a:ext>
            </a:extLst>
          </xdr:cNvPr>
          <xdr:cNvSpPr>
            <a:spLocks noChangeAspect="1"/>
          </xdr:cNvSpPr>
        </xdr:nvSpPr>
        <xdr:spPr>
          <a:xfrm>
            <a:off x="1447807" y="1147997"/>
            <a:ext cx="800094" cy="358864"/>
          </a:xfrm>
          <a:prstGeom prst="roundRect">
            <a:avLst>
              <a:gd name="adj" fmla="val 49545"/>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100" b="1"/>
          </a:p>
        </xdr:txBody>
      </xdr:sp>
      <xdr:pic>
        <xdr:nvPicPr>
          <xdr:cNvPr id="50" name="home a" descr="Home with solid fill">
            <a:extLst>
              <a:ext uri="{FF2B5EF4-FFF2-40B4-BE49-F238E27FC236}">
                <a16:creationId xmlns:a16="http://schemas.microsoft.com/office/drawing/2014/main" id="{00000000-0008-0000-0B00-000032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685854" y="1155904"/>
            <a:ext cx="324000" cy="324000"/>
          </a:xfrm>
          <a:prstGeom prst="rect">
            <a:avLst/>
          </a:prstGeom>
        </xdr:spPr>
      </xdr:pic>
    </xdr:grpSp>
    <xdr:clientData/>
  </xdr:twoCellAnchor>
  <xdr:twoCellAnchor editAs="absolute">
    <xdr:from>
      <xdr:col>1</xdr:col>
      <xdr:colOff>252412</xdr:colOff>
      <xdr:row>3</xdr:row>
      <xdr:rowOff>197262</xdr:rowOff>
    </xdr:from>
    <xdr:to>
      <xdr:col>1</xdr:col>
      <xdr:colOff>1052506</xdr:colOff>
      <xdr:row>5</xdr:row>
      <xdr:rowOff>3676</xdr:rowOff>
    </xdr:to>
    <xdr:sp macro="" textlink="">
      <xdr:nvSpPr>
        <xdr:cNvPr id="51" name="Glossary Button" descr="click to go to Glossary">
          <a:hlinkClick xmlns:r="http://schemas.openxmlformats.org/officeDocument/2006/relationships" r:id="rId6"/>
          <a:extLst>
            <a:ext uri="{FF2B5EF4-FFF2-40B4-BE49-F238E27FC236}">
              <a16:creationId xmlns:a16="http://schemas.microsoft.com/office/drawing/2014/main" id="{00000000-0008-0000-0B00-000033000000}"/>
            </a:ext>
          </a:extLst>
        </xdr:cNvPr>
        <xdr:cNvSpPr>
          <a:spLocks noChangeAspect="1"/>
        </xdr:cNvSpPr>
      </xdr:nvSpPr>
      <xdr:spPr>
        <a:xfrm>
          <a:off x="1300162" y="1321212"/>
          <a:ext cx="800094" cy="358864"/>
        </a:xfrm>
        <a:prstGeom prst="roundRect">
          <a:avLst>
            <a:gd name="adj" fmla="val 50000"/>
          </a:avLst>
        </a:prstGeom>
        <a:ln w="19050">
          <a:noFill/>
        </a:ln>
        <a:effectLst>
          <a:glow rad="25400">
            <a:schemeClr val="bg1">
              <a:alpha val="60000"/>
            </a:schemeClr>
          </a:glow>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AU" sz="1100" b="1"/>
            <a:t>GLOSSARY</a:t>
          </a:r>
        </a:p>
      </xdr:txBody>
    </xdr:sp>
    <xdr:clientData/>
  </xdr:twoCellAnchor>
  <xdr:twoCellAnchor editAs="absolute">
    <xdr:from>
      <xdr:col>1</xdr:col>
      <xdr:colOff>1295400</xdr:colOff>
      <xdr:row>1</xdr:row>
      <xdr:rowOff>57150</xdr:rowOff>
    </xdr:from>
    <xdr:to>
      <xdr:col>4</xdr:col>
      <xdr:colOff>6356976</xdr:colOff>
      <xdr:row>5</xdr:row>
      <xdr:rowOff>32251</xdr:rowOff>
    </xdr:to>
    <xdr:grpSp>
      <xdr:nvGrpSpPr>
        <xdr:cNvPr id="56" name="Group 55" descr="Below is a representation of the webform on the Payment Times Reporting Portal, for a Standard Payment Times Report.&#10;&#10;The Regulator Comments column has been added for explanatory purposes only, to provide further context and details regarding certain key fields.&#10;&#10;Users can view the Microsoft Excel formulae used in this worked example by expanding the ‘Show Formula’ tab to the right. &#10;Note: These formulae may provide guidance or direction for your dataset, but they have not been thoroughly tested outside of this worked example.&#10;&#10;Users are strongly encouraged to refer to Understanding Reporting Fields - Guidance published on the Regulator’s website before reviewing the below.">
          <a:extLst>
            <a:ext uri="{FF2B5EF4-FFF2-40B4-BE49-F238E27FC236}">
              <a16:creationId xmlns:a16="http://schemas.microsoft.com/office/drawing/2014/main" id="{00000000-0008-0000-0B00-000038000000}"/>
            </a:ext>
          </a:extLst>
        </xdr:cNvPr>
        <xdr:cNvGrpSpPr/>
      </xdr:nvGrpSpPr>
      <xdr:grpSpPr>
        <a:xfrm>
          <a:off x="2343150" y="628650"/>
          <a:ext cx="10605126" cy="1080001"/>
          <a:chOff x="2268450" y="924661"/>
          <a:chExt cx="10605126" cy="1080001"/>
        </a:xfrm>
      </xdr:grpSpPr>
      <xdr:sp macro="" textlink="">
        <xdr:nvSpPr>
          <xdr:cNvPr id="57" name="O7details">
            <a:extLst>
              <a:ext uri="{FF2B5EF4-FFF2-40B4-BE49-F238E27FC236}">
                <a16:creationId xmlns:a16="http://schemas.microsoft.com/office/drawing/2014/main" id="{00000000-0008-0000-0B00-000039000000}"/>
              </a:ext>
            </a:extLst>
          </xdr:cNvPr>
          <xdr:cNvSpPr/>
        </xdr:nvSpPr>
        <xdr:spPr>
          <a:xfrm rot="16200000">
            <a:off x="10925990" y="57075"/>
            <a:ext cx="1080000" cy="2815173"/>
          </a:xfrm>
          <a:prstGeom prst="round2SameRect">
            <a:avLst>
              <a:gd name="adj1" fmla="val 0"/>
              <a:gd name="adj2" fmla="val 50000"/>
            </a:avLst>
          </a:prstGeom>
          <a:solidFill>
            <a:srgbClr val="E9FFFE"/>
          </a:solidFill>
          <a:ln>
            <a:noFill/>
          </a:ln>
          <a:effectLst>
            <a:innerShdw blurRad="38100" dist="25400" dir="5400000">
              <a:srgbClr val="5B9390">
                <a:alpha val="37647"/>
              </a:srgb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576000" rIns="36000" bIns="72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defTabSz="324000">
              <a:spcBef>
                <a:spcPts val="300"/>
              </a:spcBef>
              <a:spcAft>
                <a:spcPts val="300"/>
              </a:spcAft>
            </a:pPr>
            <a:r>
              <a:rPr lang="en-AU" sz="1000">
                <a:solidFill>
                  <a:schemeClr val="tx2"/>
                </a:solidFill>
                <a:effectLst/>
                <a:latin typeface="Calibri" panose="020F0502020204030204" pitchFamily="34" charset="0"/>
                <a:ea typeface="Aptos" panose="020B0004020202020204" pitchFamily="34" charset="0"/>
              </a:rPr>
              <a:t>	Users are strongly encouraged</a:t>
            </a:r>
            <a:br>
              <a:rPr lang="en-AU" sz="1000">
                <a:solidFill>
                  <a:schemeClr val="tx2"/>
                </a:solidFill>
                <a:effectLst/>
                <a:latin typeface="Calibri" panose="020F0502020204030204" pitchFamily="34" charset="0"/>
                <a:ea typeface="Aptos" panose="020B0004020202020204" pitchFamily="34" charset="0"/>
              </a:rPr>
            </a:br>
            <a:r>
              <a:rPr lang="en-AU" sz="1000">
                <a:solidFill>
                  <a:schemeClr val="tx2"/>
                </a:solidFill>
                <a:effectLst/>
                <a:latin typeface="Calibri" panose="020F0502020204030204" pitchFamily="34" charset="0"/>
                <a:ea typeface="Aptos" panose="020B0004020202020204" pitchFamily="34" charset="0"/>
              </a:rPr>
              <a:t>	to refer to </a:t>
            </a:r>
            <a:r>
              <a:rPr lang="en-AU" sz="1000">
                <a:solidFill>
                  <a:schemeClr val="tx2"/>
                </a:solidFill>
                <a:latin typeface="Calibri" panose="020F0502020204030204" pitchFamily="34" charset="0"/>
              </a:rPr>
              <a:t>Understanding Reporting Fields - Guidance</a:t>
            </a:r>
            <a:r>
              <a:rPr lang="en-AU" sz="1000">
                <a:solidFill>
                  <a:schemeClr val="tx2"/>
                </a:solidFill>
                <a:effectLst/>
                <a:latin typeface="Calibri" panose="020F0502020204030204" pitchFamily="34" charset="0"/>
                <a:ea typeface="Aptos" panose="020B0004020202020204" pitchFamily="34" charset="0"/>
              </a:rPr>
              <a:t> published on the Regulator’s website before reviewing the below.</a:t>
            </a:r>
            <a:endParaRPr lang="en-AU" sz="1000">
              <a:solidFill>
                <a:schemeClr val="tx2"/>
              </a:solidFill>
            </a:endParaRPr>
          </a:p>
        </xdr:txBody>
      </xdr:sp>
      <xdr:pic>
        <xdr:nvPicPr>
          <xdr:cNvPr id="58" name="Graphic 14" descr="Magnifying glass with solid fill">
            <a:extLst>
              <a:ext uri="{FF2B5EF4-FFF2-40B4-BE49-F238E27FC236}">
                <a16:creationId xmlns:a16="http://schemas.microsoft.com/office/drawing/2014/main" id="{00000000-0008-0000-0B00-00003A000000}"/>
              </a:ext>
            </a:extLst>
          </xdr:cNvPr>
          <xdr:cNvPicPr>
            <a:picLocks/>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10626908" y="1076275"/>
            <a:ext cx="288000" cy="288000"/>
          </a:xfrm>
          <a:prstGeom prst="rect">
            <a:avLst/>
          </a:prstGeom>
        </xdr:spPr>
      </xdr:pic>
      <xdr:sp macro="" textlink="">
        <xdr:nvSpPr>
          <xdr:cNvPr id="59" name="O4details">
            <a:extLst>
              <a:ext uri="{FF2B5EF4-FFF2-40B4-BE49-F238E27FC236}">
                <a16:creationId xmlns:a16="http://schemas.microsoft.com/office/drawing/2014/main" id="{00000000-0008-0000-0B00-00003B000000}"/>
              </a:ext>
            </a:extLst>
          </xdr:cNvPr>
          <xdr:cNvSpPr>
            <a:spLocks/>
          </xdr:cNvSpPr>
        </xdr:nvSpPr>
        <xdr:spPr>
          <a:xfrm rot="16200000">
            <a:off x="7948800" y="-646300"/>
            <a:ext cx="1080000" cy="4221922"/>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576000" rIns="36000" bIns="3600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a:spcBef>
                <a:spcPts val="200"/>
              </a:spcBef>
              <a:spcAft>
                <a:spcPts val="200"/>
              </a:spcAft>
            </a:pPr>
            <a:r>
              <a:rPr lang="en-AU" sz="1000" kern="100">
                <a:solidFill>
                  <a:schemeClr val="tx2"/>
                </a:solidFill>
                <a:effectLst/>
                <a:latin typeface="Calibri" panose="020F0502020204030204" pitchFamily="34" charset="0"/>
                <a:ea typeface="Aptos" panose="020B0004020202020204" pitchFamily="34" charset="0"/>
                <a:cs typeface="Arial" panose="020B0604020202020204" pitchFamily="34" charset="0"/>
              </a:rPr>
              <a:t>Users can view the Microsoft Excel formulae used in this worked example by expanding the ‘Show Formula’ tab to the right. </a:t>
            </a:r>
          </a:p>
          <a:p>
            <a:pPr marL="36000">
              <a:spcBef>
                <a:spcPts val="200"/>
              </a:spcBef>
              <a:spcAft>
                <a:spcPts val="200"/>
              </a:spcAft>
            </a:pPr>
            <a:r>
              <a:rPr lang="en-AU" sz="1000" b="1" kern="100">
                <a:solidFill>
                  <a:schemeClr val="tx2"/>
                </a:solidFill>
                <a:effectLst/>
                <a:latin typeface="Calibri" panose="020F0502020204030204" pitchFamily="34" charset="0"/>
                <a:ea typeface="Aptos" panose="020B0004020202020204" pitchFamily="34" charset="0"/>
                <a:cs typeface="Arial" panose="020B0604020202020204" pitchFamily="34" charset="0"/>
              </a:rPr>
              <a:t>Note:</a:t>
            </a:r>
            <a:r>
              <a:rPr lang="en-AU" sz="1000" kern="100">
                <a:solidFill>
                  <a:schemeClr val="tx2"/>
                </a:solidFill>
                <a:effectLst/>
                <a:latin typeface="Calibri" panose="020F0502020204030204" pitchFamily="34" charset="0"/>
                <a:ea typeface="Aptos" panose="020B0004020202020204" pitchFamily="34" charset="0"/>
                <a:cs typeface="Arial" panose="020B0604020202020204" pitchFamily="34" charset="0"/>
              </a:rPr>
              <a:t> These formulae may provide guidance or direction for your dataset, but they have not been thoroughly tested outside of this worked example.</a:t>
            </a:r>
            <a:endParaRPr lang="en-AU" sz="1000">
              <a:solidFill>
                <a:schemeClr val="tx2"/>
              </a:solidFill>
            </a:endParaRPr>
          </a:p>
        </xdr:txBody>
      </xdr:sp>
      <xdr:sp macro="" textlink="">
        <xdr:nvSpPr>
          <xdr:cNvPr id="60" name="O4details">
            <a:extLst>
              <a:ext uri="{FF2B5EF4-FFF2-40B4-BE49-F238E27FC236}">
                <a16:creationId xmlns:a16="http://schemas.microsoft.com/office/drawing/2014/main" id="{00000000-0008-0000-0B00-00003C000000}"/>
              </a:ext>
            </a:extLst>
          </xdr:cNvPr>
          <xdr:cNvSpPr>
            <a:spLocks/>
          </xdr:cNvSpPr>
        </xdr:nvSpPr>
        <xdr:spPr>
          <a:xfrm rot="16200000">
            <a:off x="5110180" y="196480"/>
            <a:ext cx="1080000" cy="2536364"/>
          </a:xfrm>
          <a:prstGeom prst="round2SameRect">
            <a:avLst>
              <a:gd name="adj1" fmla="val 0"/>
              <a:gd name="adj2" fmla="val 500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576000" rIns="36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36000" lvl="0">
              <a:lnSpc>
                <a:spcPct val="107000"/>
              </a:lnSpc>
              <a:spcBef>
                <a:spcPts val="600"/>
              </a:spcBef>
              <a:spcAft>
                <a:spcPts val="600"/>
              </a:spcAft>
            </a:pPr>
            <a:r>
              <a:rPr lang="en-AU" sz="1000" kern="100">
                <a:solidFill>
                  <a:schemeClr val="tx2"/>
                </a:solidFill>
                <a:effectLst/>
                <a:latin typeface="Calibri" panose="020F0502020204030204" pitchFamily="34" charset="0"/>
                <a:ea typeface="Aptos" panose="020B0004020202020204" pitchFamily="34" charset="0"/>
                <a:cs typeface="Arial" panose="020B0604020202020204" pitchFamily="34" charset="0"/>
              </a:rPr>
              <a:t>The </a:t>
            </a:r>
            <a:r>
              <a:rPr lang="en-AU" sz="1000" b="1" i="1" kern="100">
                <a:solidFill>
                  <a:schemeClr val="tx2"/>
                </a:solidFill>
                <a:effectLst/>
                <a:latin typeface="Calibri" panose="020F0502020204030204" pitchFamily="34" charset="0"/>
                <a:ea typeface="Aptos" panose="020B0004020202020204" pitchFamily="34" charset="0"/>
                <a:cs typeface="Arial" panose="020B0604020202020204" pitchFamily="34" charset="0"/>
              </a:rPr>
              <a:t>Regulator Comments </a:t>
            </a:r>
            <a:r>
              <a:rPr lang="en-AU" sz="1000" kern="100">
                <a:solidFill>
                  <a:schemeClr val="tx2"/>
                </a:solidFill>
                <a:effectLst/>
                <a:latin typeface="Calibri" panose="020F0502020204030204" pitchFamily="34" charset="0"/>
                <a:ea typeface="Aptos" panose="020B0004020202020204" pitchFamily="34" charset="0"/>
                <a:cs typeface="Arial" panose="020B0604020202020204" pitchFamily="34" charset="0"/>
              </a:rPr>
              <a:t>column has been added for explanatory purposes only, to provide further context and details regarding certain key fields.</a:t>
            </a:r>
            <a:endParaRPr lang="en-AU" sz="1000" kern="100">
              <a:solidFill>
                <a:schemeClr val="tx2"/>
              </a:solidFill>
              <a:effectLst/>
              <a:latin typeface="Aptos" panose="020B0004020202020204" pitchFamily="34" charset="0"/>
              <a:ea typeface="Aptos" panose="020B0004020202020204" pitchFamily="34" charset="0"/>
              <a:cs typeface="Arial" panose="020B0604020202020204" pitchFamily="34" charset="0"/>
            </a:endParaRPr>
          </a:p>
        </xdr:txBody>
      </xdr:sp>
      <xdr:sp macro="" textlink="">
        <xdr:nvSpPr>
          <xdr:cNvPr id="61" name="O1details">
            <a:extLst>
              <a:ext uri="{FF2B5EF4-FFF2-40B4-BE49-F238E27FC236}">
                <a16:creationId xmlns:a16="http://schemas.microsoft.com/office/drawing/2014/main" id="{00000000-0008-0000-0B00-00003D000000}"/>
              </a:ext>
            </a:extLst>
          </xdr:cNvPr>
          <xdr:cNvSpPr>
            <a:spLocks/>
          </xdr:cNvSpPr>
        </xdr:nvSpPr>
        <xdr:spPr>
          <a:xfrm rot="16200000">
            <a:off x="3427200" y="510661"/>
            <a:ext cx="1080000" cy="1908000"/>
          </a:xfrm>
          <a:prstGeom prst="round2SameRect">
            <a:avLst>
              <a:gd name="adj1" fmla="val 0"/>
              <a:gd name="adj2" fmla="val 48900"/>
            </a:avLst>
          </a:prstGeom>
          <a:solidFill>
            <a:srgbClr val="EFDCFF"/>
          </a:solidFill>
          <a:ln>
            <a:noFill/>
          </a:ln>
          <a:effectLst>
            <a:innerShdw blurRad="38100" dist="25400" dir="5400000">
              <a:schemeClr val="accent1">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360000" rIns="36000" bIns="36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spcBef>
                <a:spcPts val="300"/>
              </a:spcBef>
              <a:spcAft>
                <a:spcPts val="300"/>
              </a:spcAft>
            </a:pPr>
            <a:r>
              <a:rPr lang="en-AU" sz="1000">
                <a:solidFill>
                  <a:schemeClr val="tx2"/>
                </a:solidFill>
              </a:rPr>
              <a:t>Below is a representation of the webform on the Payment Times Reporting Portal, for a Standard Payment Times Report.</a:t>
            </a:r>
          </a:p>
        </xdr:txBody>
      </xdr:sp>
      <xdr:sp macro="" textlink="">
        <xdr:nvSpPr>
          <xdr:cNvPr id="62" name="OBack">
            <a:extLst>
              <a:ext uri="{FF2B5EF4-FFF2-40B4-BE49-F238E27FC236}">
                <a16:creationId xmlns:a16="http://schemas.microsoft.com/office/drawing/2014/main" id="{00000000-0008-0000-0B00-00003E000000}"/>
              </a:ext>
            </a:extLst>
          </xdr:cNvPr>
          <xdr:cNvSpPr>
            <a:spLocks/>
          </xdr:cNvSpPr>
        </xdr:nvSpPr>
        <xdr:spPr>
          <a:xfrm rot="16200000">
            <a:off x="2244575" y="948537"/>
            <a:ext cx="1080000" cy="1032249"/>
          </a:xfrm>
          <a:prstGeom prst="round2SameRect">
            <a:avLst>
              <a:gd name="adj1" fmla="val 50000"/>
              <a:gd name="adj2" fmla="val 0"/>
            </a:avLst>
          </a:prstGeom>
          <a:solidFill>
            <a:srgbClr val="461F65"/>
          </a:solidFill>
          <a:ln>
            <a:noFill/>
          </a:ln>
          <a:effectLst>
            <a:innerShdw blurRad="38100" dist="25400" dir="16200000">
              <a:schemeClr val="accent3">
                <a:alpha val="43000"/>
              </a:schemeClr>
            </a:innerShdw>
          </a:effectLst>
        </xdr:spPr>
        <xdr:style>
          <a:lnRef idx="2">
            <a:schemeClr val="accent1">
              <a:shade val="15000"/>
            </a:schemeClr>
          </a:lnRef>
          <a:fillRef idx="1">
            <a:schemeClr val="accent1"/>
          </a:fillRef>
          <a:effectRef idx="0">
            <a:schemeClr val="accent1"/>
          </a:effectRef>
          <a:fontRef idx="minor">
            <a:schemeClr val="lt1"/>
          </a:fontRef>
        </xdr:style>
        <xdr:txBody>
          <a:bodyPr vert="vert" wrap="square" lIns="36000" tIns="0" rIns="36000" bIns="72000"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r"/>
            <a:r>
              <a:rPr lang="en-AU" sz="1600" b="1">
                <a:solidFill>
                  <a:schemeClr val="bg1"/>
                </a:solidFill>
              </a:rPr>
              <a:t>Overview </a:t>
            </a:r>
          </a:p>
        </xdr:txBody>
      </xdr:sp>
    </xdr:grpSp>
    <xdr:clientData/>
  </xdr:twoCellAnchor>
  <xdr:twoCellAnchor editAs="absolute">
    <xdr:from>
      <xdr:col>0</xdr:col>
      <xdr:colOff>0</xdr:colOff>
      <xdr:row>0</xdr:row>
      <xdr:rowOff>0</xdr:rowOff>
    </xdr:from>
    <xdr:to>
      <xdr:col>1</xdr:col>
      <xdr:colOff>689123</xdr:colOff>
      <xdr:row>18</xdr:row>
      <xdr:rowOff>0</xdr:rowOff>
    </xdr:to>
    <xdr:pic>
      <xdr:nvPicPr>
        <xdr:cNvPr id="63" name="Picture 62">
          <a:extLst>
            <a:ext uri="{FF2B5EF4-FFF2-40B4-BE49-F238E27FC236}">
              <a16:creationId xmlns:a16="http://schemas.microsoft.com/office/drawing/2014/main" id="{00000000-0008-0000-0B00-00003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xdr:blipFill>
      <xdr:spPr>
        <a:xfrm flipH="1">
          <a:off x="0" y="0"/>
          <a:ext cx="1736873" cy="3067200"/>
        </a:xfrm>
        <a:prstGeom prst="rect">
          <a:avLst/>
        </a:prstGeom>
      </xdr:spPr>
    </xdr:pic>
    <xdr:clientData/>
  </xdr:twoCellAnchor>
  <xdr:twoCellAnchor editAs="oneCell">
    <xdr:from>
      <xdr:col>0</xdr:col>
      <xdr:colOff>0</xdr:colOff>
      <xdr:row>70</xdr:row>
      <xdr:rowOff>56790</xdr:rowOff>
    </xdr:from>
    <xdr:to>
      <xdr:col>1</xdr:col>
      <xdr:colOff>2087850</xdr:colOff>
      <xdr:row>71</xdr:row>
      <xdr:rowOff>0</xdr:rowOff>
    </xdr:to>
    <xdr:pic>
      <xdr:nvPicPr>
        <xdr:cNvPr id="64" name="Picture 63">
          <a:extLst>
            <a:ext uri="{FF2B5EF4-FFF2-40B4-BE49-F238E27FC236}">
              <a16:creationId xmlns:a16="http://schemas.microsoft.com/office/drawing/2014/main" id="{00000000-0008-0000-0B00-00004000000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xdr:blipFill>
      <xdr:spPr>
        <a:xfrm flipH="1">
          <a:off x="0" y="5800365"/>
          <a:ext cx="3135600" cy="8195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A17DDFB-718C-40E0-9BDD-FE45C5B0CCD8}" name="TCPDataset_Step1" displayName="TCPDataset_Step1" ref="B9:V109" totalsRowShown="0" headerRowDxfId="199" dataDxfId="197" headerRowBorderDxfId="198" tableBorderDxfId="196">
  <autoFilter ref="B9:V109" xr:uid="{ACD37049-550E-40DF-8050-D3CC365B6CA4}"/>
  <tableColumns count="21">
    <tableColumn id="1" xr3:uid="{706C81C5-0CA9-4BCC-B369-5EB19B012556}" name="Payer entity name" dataDxfId="195"/>
    <tableColumn id="23" xr3:uid="{968FF8D5-19F0-4548-BE01-BF51A72ED0BC}" name="Payer entity ABN" dataDxfId="194"/>
    <tableColumn id="2" xr3:uid="{C87CF045-0C20-4468-8E0A-E35FC3F6B4DB}" name="Payer entity ACN/ARBN" dataDxfId="193"/>
    <tableColumn id="3" xr3:uid="{1F81C0AC-3532-4540-836C-2C5D371488B1}" name="Payee entity name" dataDxfId="192"/>
    <tableColumn id="4" xr3:uid="{53EC90A0-9F60-43B5-A85E-A21AA2B508DB}" name="Payee entity ABN" dataDxfId="191"/>
    <tableColumn id="5" xr3:uid="{768ED7C5-467F-4279-B2F8-A946DD47F0CF}" name="Payee entity ACN/ARBN" dataDxfId="190"/>
    <tableColumn id="6" xr3:uid="{5772C42C-525D-4217-8465-E4A5C64D0898}" name="Payment amount" dataDxfId="189"/>
    <tableColumn id="7" xr3:uid="{F2E1778A-E26B-4E96-866B-B75D5267C223}" name="_x000a_Description_x000a_" dataDxfId="188"/>
    <tableColumn id="25" xr3:uid="{F63CE7FE-7B11-4367-BCB8-9209C293F919}" name="Supply date" dataDxfId="187"/>
    <tableColumn id="24" xr3:uid="{826CCDA0-C45B-4B43-99FA-B0722C0721D3}" name="Payment date" dataDxfId="186"/>
    <tableColumn id="8" xr3:uid="{CD0F5D25-9840-4628-9E5C-814FCA33CCB8}" name="Contract/PO reference number" dataDxfId="185"/>
    <tableColumn id="19" xr3:uid="{F2C9FAFF-ABF2-47F6-AB92-C2486B99BBE0}" name="Contract/PO payment terms" dataDxfId="184"/>
    <tableColumn id="11" xr3:uid="{0859CEAC-7501-4373-90DB-4A5765B98799}" name="Notice for payment issue date" dataDxfId="183"/>
    <tableColumn id="9" xr3:uid="{C2577C60-11A9-4B37-B660-410B80CAE75A}" name="Notice for payment terms" dataDxfId="182"/>
    <tableColumn id="21" xr3:uid="{64481DC3-160A-40E9-82FD-7C52DAE017B9}" name="Invoice reference number" dataDxfId="181"/>
    <tableColumn id="10" xr3:uid="{FB5EB138-B23D-479C-8D29-F1BB01E4E476}" name="Invoice issue date" dataDxfId="180"/>
    <tableColumn id="18" xr3:uid="{F59EF0D2-7B09-4A4D-B5F1-A84ADA53BC1F}" name="Invoice receipt date" dataDxfId="179"/>
    <tableColumn id="16" xr3:uid="{2E3B338F-72EB-4987-BC1F-20125F28A7E4}" name="Invoice payment terms" dataDxfId="178"/>
    <tableColumn id="12" xr3:uid="{B935829E-14F9-49E4-B346-E2A3A9EF73AD}" name="Invoice due date" dataDxfId="177"/>
    <tableColumn id="26" xr3:uid="{0EE03182-4AE3-4694-8673-7578E6B9B0A5}" name="Trade Credit Payment " dataDxfId="176"/>
    <tableColumn id="27" xr3:uid="{54E966D8-9062-49AF-A99F-E9A16760E3D5}" name="COMMENTS" dataDxfId="17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E00A84-F3A5-40A0-A0DA-363F7E33C4EA}" name="TCPDataset_Steps_2_34343" displayName="TCPDataset_Steps_2_34343" ref="B23:AC112" totalsRowShown="0" headerRowDxfId="174" dataDxfId="172" headerRowBorderDxfId="173" tableBorderDxfId="171">
  <autoFilter ref="B23:AC112" xr:uid="{AB294EE5-452E-4352-881E-8B7413CCB32F}"/>
  <tableColumns count="28">
    <tableColumn id="1" xr3:uid="{6AB353BE-5C35-42B2-8515-0517E59E393B}" name="Payer entity name" dataDxfId="170"/>
    <tableColumn id="23" xr3:uid="{E9BDA03B-9DAB-4E7F-A574-C8251AE78CB4}" name="Payer entity ABN" dataDxfId="169"/>
    <tableColumn id="2" xr3:uid="{CCBD62BD-6448-442F-8B0E-C0D18E749F83}" name="Payer entity ACN/ARBN" dataDxfId="168"/>
    <tableColumn id="3" xr3:uid="{B99EE181-ABA6-44A8-9787-69F1A94D807E}" name="Payee entity name" dataDxfId="167"/>
    <tableColumn id="4" xr3:uid="{058BE875-F1F8-4725-B59F-AA684B012CEB}" name="Payee entity ABN" dataDxfId="166"/>
    <tableColumn id="5" xr3:uid="{B327B23A-15D0-4156-9453-2F712CF6C365}" name="Payee entity ACN/ARBN" dataDxfId="165"/>
    <tableColumn id="6" xr3:uid="{29F5B0B9-3E3B-4432-8260-C7DF08EE20B0}" name="Payment amount" dataDxfId="164"/>
    <tableColumn id="7" xr3:uid="{BF92A023-BC96-4945-9AFF-69F49319D6B4}" name="_x000a_Description_x000a_" dataDxfId="163"/>
    <tableColumn id="25" xr3:uid="{7F10EE41-1EF6-4774-AC13-3CC096F48B81}" name="Supply date " dataDxfId="162"/>
    <tableColumn id="24" xr3:uid="{E7B6CACC-76FB-4510-8FAB-D748896BB473}" name="Payment date" dataDxfId="161"/>
    <tableColumn id="8" xr3:uid="{671C0740-C066-4F5B-A165-3257177ACF82}" name="Contract/PO reference number" dataDxfId="160"/>
    <tableColumn id="19" xr3:uid="{1C53BF2F-3226-4222-8F5E-4A86D659C334}" name="Contract/PO payment terms" dataDxfId="159"/>
    <tableColumn id="11" xr3:uid="{C0398548-2418-4D83-A91A-98CC71D58D35}" name="Notice for payment issue date" dataDxfId="158"/>
    <tableColumn id="9" xr3:uid="{318E6463-AADD-4106-BB10-C759C145FE63}" name="Notice for payment terms" dataDxfId="157"/>
    <tableColumn id="21" xr3:uid="{71C33C80-6EFE-4F67-985F-9F3BB76360E1}" name="Invoice reference number" dataDxfId="156"/>
    <tableColumn id="10" xr3:uid="{35628420-F265-4AA9-920F-82E71F2F24F4}" name="Invoice issue date" dataDxfId="155"/>
    <tableColumn id="18" xr3:uid="{F25F00F5-F556-46F3-83A5-76E1005E36E8}" name="Invoice receipt date" dataDxfId="154"/>
    <tableColumn id="16" xr3:uid="{312FF94E-D307-412D-B422-439783CC63DD}" name="Invoice payment terms" dataDxfId="153"/>
    <tableColumn id="12" xr3:uid="{C1BD9C66-0EA2-4C93-9318-6E33D6EB2FEE}" name="Invoice due date" dataDxfId="152"/>
    <tableColumn id="26" xr3:uid="{D725A1E3-D98A-4615-8BC6-518E079B725B}" name="Trade Credit Payment " dataDxfId="151"/>
    <tableColumn id="27" xr3:uid="{DBE22C50-CF26-4E3B-8C34-64C3FD769676}" name="Peppol eInvoice enabled" dataDxfId="150"/>
    <tableColumn id="13" xr3:uid="{98604F46-22CB-405E-95AA-784278FF11E9}" name="RCTI " dataDxfId="149"/>
    <tableColumn id="14" xr3:uid="{BF390AAF-459D-467B-8C51-15F3AFAE6746}" name="Credit Card Payment" dataDxfId="148"/>
    <tableColumn id="15" xr3:uid="{A21570BF-B582-4514-BBCB-3123AA730D95}" name="Credit Card No." dataDxfId="147"/>
    <tableColumn id="17" xr3:uid="{F68F5E2B-0F9A-4585-9105-EF3E1A836D15}" name="Partial Payment" dataDxfId="146"/>
    <tableColumn id="20" xr3:uid="{FE93DA90-384C-45E1-8826-6DFEAF02A951}" name="Payment Term" dataDxfId="145" dataCellStyle="Comma">
      <calculatedColumnFormula array="1">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calculatedColumnFormula>
    </tableColumn>
    <tableColumn id="22" xr3:uid="{EB23ABC2-B292-451F-99DA-FE3287EF5A2F}" name="_x000a_Excluded trade credit payment" dataDxfId="144"/>
    <tableColumn id="28" xr3:uid="{62CD72F0-C2A5-4B00-A122-6360CBF0983C}" name="COMMENTS" dataDxfId="14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4332F74-07D7-428C-96C3-6710A7785115}" name="TCPDataset_Final" displayName="TCPDataset_Final" ref="B9:AB79" totalsRowShown="0" headerRowDxfId="142" dataDxfId="140" headerRowBorderDxfId="141" tableBorderDxfId="139">
  <autoFilter ref="B9:AB79" xr:uid="{ACD37049-550E-40DF-8050-D3CC365B6CA4}"/>
  <tableColumns count="27">
    <tableColumn id="1" xr3:uid="{C0F50C84-983A-4DFF-8E17-3E572B5D75A9}" name="Payer entity name" dataDxfId="138"/>
    <tableColumn id="23" xr3:uid="{5C362638-116D-490F-85FE-CDBA1D8BBB4C}" name="Payer entity ABN" dataDxfId="137"/>
    <tableColumn id="2" xr3:uid="{6F96C3F3-5257-4CE7-9DD4-C386B905924A}" name="Payer entity ACN/ARBN" dataDxfId="136"/>
    <tableColumn id="3" xr3:uid="{61593B26-FF80-45EB-A9BD-2A6EE9D8C9C6}" name="Payee entity name" dataDxfId="135"/>
    <tableColumn id="4" xr3:uid="{ED567D82-7A9C-420B-9501-283D6A9455E9}" name="Payee entity ABN" dataDxfId="134"/>
    <tableColumn id="5" xr3:uid="{0A2437D1-D697-444F-AE5E-D10E26B764C2}" name="Payee entity ACN/ARBN" dataDxfId="133"/>
    <tableColumn id="6" xr3:uid="{6CEB5BD9-2E5D-489E-B4D1-AFCDA8D54417}" name="Payment amount" dataDxfId="132"/>
    <tableColumn id="7" xr3:uid="{43A613D4-795A-441D-8DCB-95A90C6DED1C}" name="_x000a_Description_x000a_" dataDxfId="131"/>
    <tableColumn id="25" xr3:uid="{916E6D90-41A2-4BBB-8231-9483DB4109CC}" name="Supply date " dataDxfId="130"/>
    <tableColumn id="24" xr3:uid="{68396F8C-74F2-496E-BB98-ED8356CBD514}" name="Payment date" dataDxfId="129"/>
    <tableColumn id="8" xr3:uid="{5D4E153E-8C88-4BDB-BC01-CC9CA4C6CA48}" name="Contract/PO reference number" dataDxfId="128"/>
    <tableColumn id="19" xr3:uid="{38DF3670-64FA-460C-B7B8-2BC5A90F16D1}" name="Contract/PO payment terms" dataDxfId="127"/>
    <tableColumn id="11" xr3:uid="{0B5BEFD6-82AC-4EEE-8ED3-E3F20F78DB98}" name="Notice for payment issue date" dataDxfId="126"/>
    <tableColumn id="9" xr3:uid="{A3A5A26F-0D25-4E7A-B54B-6B6C724F0A81}" name="Notice for payment terms" dataDxfId="125"/>
    <tableColumn id="21" xr3:uid="{C78A39F6-2D12-4F61-A806-3E28EE1C1472}" name="Invoice reference number" dataDxfId="124"/>
    <tableColumn id="10" xr3:uid="{F82930EE-4E5F-43F5-8964-C584BA719623}" name="Invoice issue date" dataDxfId="123"/>
    <tableColumn id="18" xr3:uid="{1F1C38EC-4A88-40ED-8657-6539668EA1E7}" name="Invoice receipt date" dataDxfId="122"/>
    <tableColumn id="16" xr3:uid="{C549056D-43C9-493C-8E9B-0ED4B4D93870}" name="Invoice payment terms" dataDxfId="121"/>
    <tableColumn id="12" xr3:uid="{1D5E04F4-54BE-4DF9-B0B9-09C78ED9A369}" name="Invoice due date" dataDxfId="120"/>
    <tableColumn id="26" xr3:uid="{B5CFF663-F230-45AF-BDB9-9BE6E1A06827}" name="Trade Credit Payment " dataDxfId="119"/>
    <tableColumn id="27" xr3:uid="{B1DCD463-3F34-453C-AD70-84F5DB11088B}" name="Peppol eInvoice enabled" dataDxfId="118"/>
    <tableColumn id="13" xr3:uid="{E9738847-DA91-4F64-9F57-2FDC147003E7}" name="RCTI " dataDxfId="117"/>
    <tableColumn id="14" xr3:uid="{FD7F7529-A062-43C3-BD69-9608E3FC8B8C}" name="Credit Card Payment" dataDxfId="116"/>
    <tableColumn id="15" xr3:uid="{5E3032E1-961D-4B44-94F7-906F35EB8C72}" name="Credit Card No." dataDxfId="115"/>
    <tableColumn id="17" xr3:uid="{74A0FBE4-2E98-4C53-9F5F-CC5282BD75F0}" name="Partial Payment" dataDxfId="114"/>
    <tableColumn id="20" xr3:uid="{6C413C0D-0D7F-45FE-BA59-51D5804522C1}" name="Payment Term" dataDxfId="113" dataCellStyle="Comma">
      <calculatedColumnFormula>IF(
AND(TCPDataset_Final[[#This Row],[Contract/PO payment terms]]="",TCPDataset_Final[[#This Row],[Invoice due date]]&lt;&gt;""),    TCPDataset_Final[[#This Row],[Invoice due date]]-TCPDataset_Final[[#This Row],[Invoice issue date]],
VLOOKUP(IF(TCPDataset_Final[[#This Row],[Contract/PO payment terms]]="",TCPDataset_Final[[#This Row],[Invoice payment terms]],TCPDataset_Final[[#This Row],[Contract/PO payment terms]]),#REF!,2)
)</calculatedColumnFormula>
    </tableColumn>
    <tableColumn id="22" xr3:uid="{6738E49A-6C6F-469E-A88A-CF9445D6B1DC}" name="_x000a_Excluded trade credit payment" dataDxfId="11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F6F3735-5F0A-42BC-8076-A7105F43D57F}" name="SBTCPDataset_Step4" displayName="SBTCPDataset_Step4" ref="B9:AD79" totalsRowShown="0" headerRowDxfId="111" dataDxfId="109" headerRowBorderDxfId="110" tableBorderDxfId="108">
  <autoFilter ref="B9:AD79" xr:uid="{ACD37049-550E-40DF-8050-D3CC365B6CA4}"/>
  <tableColumns count="29">
    <tableColumn id="1" xr3:uid="{28C2F9DB-F568-4D30-9697-3CC4BB2313A1}" name="Payer entity name" dataDxfId="107"/>
    <tableColumn id="23" xr3:uid="{6C38D3C8-A6CA-4BF8-87D6-BFF9FC6A2198}" name="Payer entity ABN" dataDxfId="106"/>
    <tableColumn id="2" xr3:uid="{8771CCC6-F223-4843-BE56-80605E4B0656}" name="Payer entity ACN/ARBN" dataDxfId="105"/>
    <tableColumn id="3" xr3:uid="{B984AC1C-193E-44E5-82AE-53DA2D487CA1}" name="Payee entity name" dataDxfId="104"/>
    <tableColumn id="4" xr3:uid="{113E7062-F32E-470E-BBE7-7B3BBCAB3D3A}" name="Payee entity ABN" dataDxfId="103"/>
    <tableColumn id="5" xr3:uid="{07F1560F-33EA-4265-BC7D-E9A520F9692A}" name="Payee entity ACN/ARBN" dataDxfId="102"/>
    <tableColumn id="6" xr3:uid="{545A5166-F147-43A4-AD87-B08DE4BFCE8C}" name="Payment amount" dataDxfId="101"/>
    <tableColumn id="7" xr3:uid="{997E73BB-BB27-4789-9DA8-6A3D6524FF53}" name="_x000a_Description_x000a_" dataDxfId="100"/>
    <tableColumn id="25" xr3:uid="{449CE3D8-98A7-42C2-93FF-834167AD3F60}" name="Supply date " dataDxfId="99"/>
    <tableColumn id="24" xr3:uid="{CA9D8923-F509-4BC2-9E05-8B9FDD930BAC}" name="Payment date" dataDxfId="98"/>
    <tableColumn id="8" xr3:uid="{76DAD538-96B9-4493-8273-C65322731E3A}" name="Contract/PO reference number" dataDxfId="97"/>
    <tableColumn id="19" xr3:uid="{578F22E7-6278-433E-84F1-C417903BD288}" name="Contract/PO payment terms" dataDxfId="96"/>
    <tableColumn id="11" xr3:uid="{EBA8D169-B806-48A2-B71A-DFE2A3C3105F}" name="Notice for payment issue date" dataDxfId="95"/>
    <tableColumn id="9" xr3:uid="{B6823B95-67A9-4A28-9E8F-81B035E3141D}" name="Notice for payment terms" dataDxfId="94"/>
    <tableColumn id="21" xr3:uid="{E5EA7E31-CCBB-43F9-A3D0-9B2844A3581B}" name="Invoice reference number" dataDxfId="93"/>
    <tableColumn id="10" xr3:uid="{CB7B3533-2C77-47DF-AA48-3C93E70CC78E}" name="Invoice issue date" dataDxfId="92"/>
    <tableColumn id="18" xr3:uid="{40C75696-DB0C-45FD-8BB2-F5B00B1C8C71}" name="Invoice receipt date" dataDxfId="91"/>
    <tableColumn id="16" xr3:uid="{283D4D11-1882-4F0B-BA8B-BF444467CAB0}" name="Invoice payment terms" dataDxfId="90"/>
    <tableColumn id="12" xr3:uid="{FC1E07E7-177F-42A1-81CB-835D8E3DD6A3}" name="Invoice due date" dataDxfId="89"/>
    <tableColumn id="26" xr3:uid="{C847C523-0C96-46D2-8990-7B12F3B98BE1}" name="Trade Credit Payment " dataDxfId="88"/>
    <tableColumn id="27" xr3:uid="{B41586C7-4AF4-41B9-975E-FF9FBFB30E8D}" name="Peppol eInvoice enabled" dataDxfId="87"/>
    <tableColumn id="13" xr3:uid="{EA86DBC7-03DF-4095-BD5C-0348239C8B4E}" name="RCTI " dataDxfId="86"/>
    <tableColumn id="14" xr3:uid="{553260E5-1DED-4268-87FE-90D5A7A10303}" name="Credit Card Payment" dataDxfId="85"/>
    <tableColumn id="15" xr3:uid="{A8FD1687-71E7-444B-8683-005A88B15E67}" name="Credit Card No." dataDxfId="84"/>
    <tableColumn id="17" xr3:uid="{DBC47387-C5FD-47E8-9862-460C0385D0D6}" name="Partial Payment" dataDxfId="83"/>
    <tableColumn id="20" xr3:uid="{EBBD6037-1329-4D8A-9862-3AFC2272F461}" name="Payment Term" dataDxfId="82" dataCellStyle="Comma">
      <calculatedColumnFormula>IF(
AND(SBTCPDataset_Step4[[#This Row],[Contract/PO payment terms]]="",SBTCPDataset_Step4[[#This Row],[Invoice due date]]&lt;&gt;""),    SBTCPDataset_Step4[[#This Row],[Invoice due date]]-SBTCPDataset_Step4[[#This Row],[Invoice issue date]],
VLOOKUP(IF(SBTCPDataset_Step4[[#This Row],[Contract/PO payment terms]]="",SBTCPDataset_Step4[[#This Row],[Invoice payment terms]],SBTCPDataset_Step4[[#This Row],[Contract/PO payment terms]]),#REF!,2)
)</calculatedColumnFormula>
    </tableColumn>
    <tableColumn id="22" xr3:uid="{89CB3881-F3FC-48A7-A9E0-5C4B39D2CDB2}" name="_x000a_Excluded trade credit payment" dataDxfId="81"/>
    <tableColumn id="28" xr3:uid="{ABF2492B-D8E5-4D42-B14B-F3CAD215E8BB}" name="Small Business payee" dataDxfId="80"/>
    <tableColumn id="29" xr3:uid="{EE3AA0B6-4905-46BE-8207-1705B53757E5}" name="COMMENTS" dataDxfId="7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AF6B16-8D73-47FA-95CF-6C73F401EFF1}" name="SBTCPDataset_Steps_5_6" displayName="SBTCPDataset_Steps_5_6" ref="B18:AE83" totalsRowShown="0" headerRowDxfId="78" dataDxfId="76" headerRowBorderDxfId="77" tableBorderDxfId="75">
  <autoFilter ref="B18:AE83" xr:uid="{ACD37049-550E-40DF-8050-D3CC365B6CA4}"/>
  <tableColumns count="30">
    <tableColumn id="1" xr3:uid="{68C660A1-8488-49B1-9007-8A78E31D81EA}" name="Payer entity name" dataDxfId="74"/>
    <tableColumn id="23" xr3:uid="{37B23778-C12D-4C98-9F45-7529DED9B755}" name="Payer entity ABN" dataDxfId="73"/>
    <tableColumn id="2" xr3:uid="{1492345E-DF84-4D9D-B05C-54F1A25F4387}" name="Payer entity ACN/ARBN" dataDxfId="72"/>
    <tableColumn id="3" xr3:uid="{12F2DD87-9417-4020-9C34-66D42F59061B}" name="Payee entity name" dataDxfId="71"/>
    <tableColumn id="4" xr3:uid="{92EDF2F1-72F9-4BB1-BB54-5C312A847C21}" name="Payee entity ABN" dataDxfId="70"/>
    <tableColumn id="5" xr3:uid="{4B94ED43-9B34-467B-BC23-E8AF5A7C0DB4}" name="Payee entity ACN/ARBN" dataDxfId="69"/>
    <tableColumn id="6" xr3:uid="{3C9EA153-F0B1-4626-968F-1E8015DCAFF1}" name="Payment amount" dataDxfId="68"/>
    <tableColumn id="7" xr3:uid="{1D9D2D1F-A615-4581-9B7F-BE1702C55ABA}" name="_x000a_Description_x000a_" dataDxfId="67"/>
    <tableColumn id="25" xr3:uid="{9F76DD16-22B2-4DD0-A934-C3DA5F49B9B1}" name="Supply date " dataDxfId="66"/>
    <tableColumn id="24" xr3:uid="{CEA23998-9ABC-48C1-90AA-E70810BD45D7}" name="Payment date" dataDxfId="65"/>
    <tableColumn id="8" xr3:uid="{3982BA41-F7DC-4204-8861-E6D2619CE89D}" name="Contract/PO reference number" dataDxfId="64"/>
    <tableColumn id="19" xr3:uid="{FF4BFA6F-D540-4BE0-BF80-DD7C955EAFB8}" name="Contract/PO payment terms" dataDxfId="63"/>
    <tableColumn id="11" xr3:uid="{F75E732F-B9EF-4164-9ACF-D0FD3DAF8E94}" name="Notice for payment issue date" dataDxfId="62"/>
    <tableColumn id="9" xr3:uid="{EA6787F7-360D-46E1-9E8E-C7F46070530B}" name="Notice for payment terms" dataDxfId="61"/>
    <tableColumn id="21" xr3:uid="{7273CD02-1927-4A6D-8B9B-3F1675019905}" name="Invoice reference number" dataDxfId="60"/>
    <tableColumn id="10" xr3:uid="{2E0B138A-4CFA-4740-9819-9ABE5462C7E1}" name="Invoice issue date" dataDxfId="59"/>
    <tableColumn id="18" xr3:uid="{C4D5605C-D858-40D0-BDB3-D748D81CDDA4}" name="Invoice receipt date" dataDxfId="58"/>
    <tableColumn id="16" xr3:uid="{D810CA53-2219-4242-A20D-857320ABA368}" name="Invoice payment terms" dataDxfId="57"/>
    <tableColumn id="12" xr3:uid="{C09A6DAC-0B78-4AA8-B378-D2848618A69C}" name="Invoice due date" dataDxfId="56"/>
    <tableColumn id="26" xr3:uid="{8C961BBF-486D-4D8A-94F1-18056C9B2D57}" name="Trade Credit Payment " dataDxfId="55"/>
    <tableColumn id="27" xr3:uid="{89570AF2-0C1D-4B2D-8ECE-423DD7C37EE8}" name="Peppol eInvoice enabled" dataDxfId="54"/>
    <tableColumn id="13" xr3:uid="{103B535B-4874-4ED6-8F73-7A95D1D4181E}" name="RCTI " dataDxfId="53"/>
    <tableColumn id="14" xr3:uid="{A01CE5FA-05CC-4D17-B070-416DEE4DB688}" name="Credit Card Payment" dataDxfId="52"/>
    <tableColumn id="15" xr3:uid="{2127722E-3C0D-41B9-9123-984984F27FD9}" name="Credit Card No." dataDxfId="51"/>
    <tableColumn id="17" xr3:uid="{79FEB4A4-6B46-461F-A4AB-2B1E391DAAEA}" name="Partial Payment" dataDxfId="50"/>
    <tableColumn id="20" xr3:uid="{7522F8EB-E297-4A1D-80E6-EBEA620D339B}" name="Payment Term" dataDxfId="49" dataCellStyle="Comma">
      <calculatedColumnFormula>IF(
AND(SBTCPDataset_Steps_5_6[[#This Row],[Contract/PO payment terms]]="",SBTCPDataset_Steps_5_6[[#This Row],[Invoice due date]]&lt;&gt;""),    SBTCPDataset_Steps_5_6[[#This Row],[Invoice due date]]-SBTCPDataset_Steps_5_6[[#This Row],[Invoice issue date]],
VLOOKUP(IF(SBTCPDataset_Steps_5_6[[#This Row],[Contract/PO payment terms]]="",SBTCPDataset_Steps_5_6[[#This Row],[Invoice payment terms]],SBTCPDataset_Steps_5_6[[#This Row],[Contract/PO payment terms]]),#REF!,2)
)</calculatedColumnFormula>
    </tableColumn>
    <tableColumn id="22" xr3:uid="{2718ADA2-1718-4ACF-A0AD-DF9849597106}" name="_x000a_Excluded trade credit payment" dataDxfId="48">
      <calculatedColumnFormula>IF(
AND(SBTCPDataset_Steps_5_6[[#This Row],[Contract/PO payment terms]]="",SBTCPDataset_Steps_5_6[[#This Row],[Invoice due date]]&lt;&gt;""),    SBTCPDataset_Steps_5_6[[#This Row],[Invoice due date]]-SBTCPDataset_Steps_5_6[[#This Row],[Invoice issue date]],
VLOOKUP(IF(SBTCPDataset_Steps_5_6[[#This Row],[Contract/PO payment terms]]="",SBTCPDataset_Steps_5_6[[#This Row],[Invoice payment terms]],SBTCPDataset_Steps_5_6[[#This Row],[Contract/PO payment terms]]),#REF!,2)
)</calculatedColumnFormula>
    </tableColumn>
    <tableColumn id="28" xr3:uid="{DC01D5C8-2469-4532-99EB-7870DF6BD8C8}" name="Small Business payee" dataDxfId="47">
      <calculatedColumnFormula>IF(
AND(SBTCPDataset_Steps_5_6[[#This Row],[Contract/PO payment terms]]="",SBTCPDataset_Steps_5_6[[#This Row],[Invoice due date]]&lt;&gt;""),    SBTCPDataset_Steps_5_6[[#This Row],[Invoice due date]]-SBTCPDataset_Steps_5_6[[#This Row],[Invoice issue date]],
VLOOKUP(IF(SBTCPDataset_Steps_5_6[[#This Row],[Contract/PO payment terms]]="",SBTCPDataset_Steps_5_6[[#This Row],[Invoice payment terms]],SBTCPDataset_Steps_5_6[[#This Row],[Contract/PO payment terms]]),#REF!,2)
)</calculatedColumnFormula>
    </tableColumn>
    <tableColumn id="29" xr3:uid="{161C4C86-4D17-49B8-9AAC-AC416C9E6E95}" name="Payment Time" dataDxfId="46">
      <calculatedColumnFormula>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calculatedColumnFormula>
    </tableColumn>
    <tableColumn id="30" xr3:uid="{B7E9F9B5-16D2-48DE-99B7-36BE820018E4}" name="COMMENTS" dataDxfId="4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CD36EB-0EE9-4B31-992D-63B8EBBE44E0}" name="SBTCPDataset_Final" displayName="SBTCPDataset_Final" ref="B9:AD71" totalsRowShown="0" headerRowDxfId="44" dataDxfId="42" headerRowBorderDxfId="43" tableBorderDxfId="41">
  <autoFilter ref="B9:AD71" xr:uid="{ACD37049-550E-40DF-8050-D3CC365B6CA4}"/>
  <tableColumns count="29">
    <tableColumn id="1" xr3:uid="{31C7CBA5-8803-43D0-AB07-2065071F3322}" name="Payer entity name" dataDxfId="40"/>
    <tableColumn id="23" xr3:uid="{D064DDF0-2F75-4A4F-BDE2-E954E25D19A5}" name="Payer entity ABN" dataDxfId="39"/>
    <tableColumn id="2" xr3:uid="{6197C83B-FD31-4578-81CE-6428A7AFDBF1}" name="Payer entity ACN/ARBN" dataDxfId="38"/>
    <tableColumn id="3" xr3:uid="{AE382E2E-B1C8-439B-A40A-3E2DBE9F0E1A}" name="Payee entity name" dataDxfId="37"/>
    <tableColumn id="4" xr3:uid="{4D2AD411-BDC8-4180-BCE9-28857BBE03CC}" name="Payee entity ABN" dataDxfId="36"/>
    <tableColumn id="5" xr3:uid="{909F08CE-5674-4435-855D-47A8C04CA4E3}" name="Payee entity ACN/ARBN" dataDxfId="35"/>
    <tableColumn id="6" xr3:uid="{D9C50089-5EFD-4602-ABBA-92543FE55E03}" name="Payment amount" dataDxfId="34"/>
    <tableColumn id="7" xr3:uid="{4AF342A0-C922-4817-98C7-F82B1B6E6925}" name="_x000a_Description_x000a_" dataDxfId="33"/>
    <tableColumn id="25" xr3:uid="{33EC6696-12D0-4084-A8C4-EABDFA36DFCD}" name="Supply date " dataDxfId="32"/>
    <tableColumn id="24" xr3:uid="{EEA806E7-19AC-4717-8DAF-5CF249F42079}" name="Payment Date" dataDxfId="31"/>
    <tableColumn id="8" xr3:uid="{D8031041-9902-4CC3-8430-386A5AEDB43C}" name="Contract/PO reference number" dataDxfId="30"/>
    <tableColumn id="19" xr3:uid="{22020E76-4DC8-4A43-9143-6E83DE8B65E5}" name="Contract/PO payment terms" dataDxfId="29"/>
    <tableColumn id="11" xr3:uid="{F5815C89-72CE-472E-932A-0F6CCF2E2F8B}" name="Notice for payment issue date" dataDxfId="28"/>
    <tableColumn id="9" xr3:uid="{324ED07B-BD00-4876-AF82-2ED69EF6179F}" name="Notice for payment terms" dataDxfId="27"/>
    <tableColumn id="21" xr3:uid="{5F16FC21-98BC-4532-BB0E-106306E4B01B}" name="Invoice reference number" dataDxfId="26"/>
    <tableColumn id="10" xr3:uid="{CB21919A-7FED-4B76-8D14-022212E29280}" name="Invoice issue date" dataDxfId="25"/>
    <tableColumn id="18" xr3:uid="{1F521D33-7AC6-4BF3-8439-EC5F838B2A52}" name="Invoice receipt date" dataDxfId="24"/>
    <tableColumn id="16" xr3:uid="{65F60B4A-1D2E-452B-A714-93FD000A95A4}" name="Invoice payment terms" dataDxfId="23"/>
    <tableColumn id="12" xr3:uid="{8F69759A-BB6B-4ABA-984E-744046629494}" name="Invoice due date" dataDxfId="22"/>
    <tableColumn id="26" xr3:uid="{506B896C-B633-4434-BB13-0BA898CA8BA9}" name="Trade Credit Payment " dataDxfId="21"/>
    <tableColumn id="27" xr3:uid="{B3D5138E-FADB-4ACD-B818-0EF0B468B71C}" name="Peppol eInvoice enabled" dataDxfId="20"/>
    <tableColumn id="13" xr3:uid="{101BFAE5-D995-4E37-AD2D-66E94C5480D7}" name="RCTI " dataDxfId="19"/>
    <tableColumn id="14" xr3:uid="{54CB4FEA-495B-4568-8D6E-1BAE626517BA}" name="Credit Card Payment" dataDxfId="18"/>
    <tableColumn id="15" xr3:uid="{54D25AEC-D25F-424C-8423-3B16E815886C}" name="Credit Card No." dataDxfId="17"/>
    <tableColumn id="17" xr3:uid="{3A2C3C6F-CBCF-4CEF-872C-A9F4FB18E2AA}" name="Partial Payment" dataDxfId="16"/>
    <tableColumn id="20" xr3:uid="{A2B9C7B8-B111-4401-A684-2A2C26291181}" name="Payment Term" dataDxfId="15" dataCellStyle="Comma"/>
    <tableColumn id="22" xr3:uid="{3FFCD324-1B0C-48D8-B16F-ED8A43AE1C41}" name="_x000a_Excluded trade credit payment" dataDxfId="14">
      <calculatedColumnFormula>IF(
AND(SBTCPDataset_Final[[#This Row],[Contract/PO payment terms]]="",SBTCPDataset_Final[[#This Row],[Invoice due date]]&lt;&gt;""),    SBTCPDataset_Final[[#This Row],[Invoice due date]]-SBTCPDataset_Final[[#This Row],[Invoice issue date]],
VLOOKUP(IF(SBTCPDataset_Final[[#This Row],[Contract/PO payment terms]]="",SBTCPDataset_Final[[#This Row],[Invoice payment terms]],SBTCPDataset_Final[[#This Row],[Contract/PO payment terms]]),#REF!,2)
)</calculatedColumnFormula>
    </tableColumn>
    <tableColumn id="28" xr3:uid="{74AAF762-3816-4A79-B109-E93DC9D0E6F8}" name="Small Business payee" dataDxfId="13">
      <calculatedColumnFormula>IF(
AND(SBTCPDataset_Final[[#This Row],[Contract/PO payment terms]]="",SBTCPDataset_Final[[#This Row],[Invoice due date]]&lt;&gt;""),    SBTCPDataset_Final[[#This Row],[Invoice due date]]-SBTCPDataset_Final[[#This Row],[Invoice issue date]],
VLOOKUP(IF(SBTCPDataset_Final[[#This Row],[Contract/PO payment terms]]="",SBTCPDataset_Final[[#This Row],[Invoice payment terms]],SBTCPDataset_Final[[#This Row],[Contract/PO payment terms]]),#REF!,2)
)</calculatedColumnFormula>
    </tableColumn>
    <tableColumn id="29" xr3:uid="{7CEFAB87-D6FB-4871-86AF-152993400F9D}" name="Payment Time" dataDxfId="12">
      <calculatedColumnFormula>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PTRS">
      <a:dk1>
        <a:sysClr val="windowText" lastClr="000000"/>
      </a:dk1>
      <a:lt1>
        <a:srgbClr val="FEFEFE"/>
      </a:lt1>
      <a:dk2>
        <a:srgbClr val="2C384A"/>
      </a:dk2>
      <a:lt2>
        <a:srgbClr val="F7EDFF"/>
      </a:lt2>
      <a:accent1>
        <a:srgbClr val="461F65"/>
      </a:accent1>
      <a:accent2>
        <a:srgbClr val="9230E3"/>
      </a:accent2>
      <a:accent3>
        <a:srgbClr val="EFDCFF"/>
      </a:accent3>
      <a:accent4>
        <a:srgbClr val="014E4C"/>
      </a:accent4>
      <a:accent5>
        <a:srgbClr val="EAF2F2"/>
      </a:accent5>
      <a:accent6>
        <a:srgbClr val="5577C0"/>
      </a:accent6>
      <a:hlink>
        <a:srgbClr val="5577C0"/>
      </a:hlink>
      <a:folHlink>
        <a:srgbClr val="844D9E"/>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aymenttimes.gov.au/guidanc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aymenttimes.gov.au/guidance/regulatory-resources/information-sheet-6"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4.xml"/><Relationship Id="rId5" Type="http://schemas.openxmlformats.org/officeDocument/2006/relationships/image" Target="../media/image12.emf"/><Relationship Id="rId4" Type="http://schemas.openxmlformats.org/officeDocument/2006/relationships/package" Target="../embeddings/Microsoft_PowerPoint_Presentation.pptx"/></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63D76-8CA9-4835-8BEE-369C0CC5C52B}">
  <sheetPr codeName="Sheet1">
    <tabColor theme="2"/>
    <pageSetUpPr autoPageBreaks="0"/>
  </sheetPr>
  <dimension ref="A1:M16"/>
  <sheetViews>
    <sheetView showGridLines="0" showRowColHeaders="0" showZeros="0" tabSelected="1" zoomScale="94" zoomScaleNormal="94" workbookViewId="0">
      <selection activeCell="K13" sqref="K13"/>
    </sheetView>
  </sheetViews>
  <sheetFormatPr defaultColWidth="0" defaultRowHeight="15" customHeight="1" zeroHeight="1" x14ac:dyDescent="0.25"/>
  <cols>
    <col min="1" max="1" width="1.42578125" customWidth="1"/>
    <col min="2" max="2" width="5" style="3" customWidth="1"/>
    <col min="3" max="3" width="11.28515625" style="3" customWidth="1"/>
    <col min="4" max="4" width="31.28515625" style="3" customWidth="1"/>
    <col min="5" max="9" width="21.28515625" style="3" customWidth="1"/>
    <col min="10" max="10" width="25.28515625" style="3" customWidth="1"/>
    <col min="11" max="11" width="17.28515625" style="3" customWidth="1"/>
    <col min="12" max="12" width="5" style="3" customWidth="1"/>
    <col min="13" max="13" width="1.42578125" customWidth="1"/>
    <col min="14" max="16384" width="9.140625" hidden="1"/>
  </cols>
  <sheetData>
    <row r="1" spans="1:13" ht="8.1" customHeight="1" x14ac:dyDescent="0.25">
      <c r="A1" s="3"/>
      <c r="M1" s="3"/>
    </row>
    <row r="2" spans="1:13" ht="36" x14ac:dyDescent="0.55000000000000004">
      <c r="A2" s="3"/>
      <c r="B2" s="16"/>
      <c r="C2" s="17"/>
      <c r="D2" s="544" t="s">
        <v>0</v>
      </c>
      <c r="E2" s="544"/>
      <c r="F2" s="544"/>
      <c r="G2" s="544"/>
      <c r="H2" s="544"/>
      <c r="I2" s="544"/>
      <c r="J2" s="544"/>
      <c r="K2" s="18"/>
      <c r="L2" s="19"/>
      <c r="M2" s="3"/>
    </row>
    <row r="3" spans="1:13" ht="31.5" x14ac:dyDescent="0.25">
      <c r="A3" s="3"/>
      <c r="B3" s="20"/>
      <c r="C3" s="20"/>
      <c r="D3" s="545" t="s">
        <v>1</v>
      </c>
      <c r="E3" s="545"/>
      <c r="F3" s="545"/>
      <c r="G3" s="545"/>
      <c r="H3" s="545"/>
      <c r="I3" s="545"/>
      <c r="J3" s="545"/>
      <c r="K3" s="20"/>
      <c r="L3" s="21"/>
      <c r="M3" s="3"/>
    </row>
    <row r="4" spans="1:13" ht="18.95" customHeight="1" x14ac:dyDescent="0.25">
      <c r="A4" s="3"/>
      <c r="B4" s="20"/>
      <c r="C4" s="543" t="s">
        <v>2</v>
      </c>
      <c r="D4" s="543"/>
      <c r="E4" s="543"/>
      <c r="F4" s="543"/>
      <c r="G4" s="543"/>
      <c r="H4" s="543"/>
      <c r="I4" s="543"/>
      <c r="J4" s="543"/>
      <c r="K4" s="22"/>
      <c r="L4" s="19"/>
      <c r="M4" s="3"/>
    </row>
    <row r="5" spans="1:13" ht="48" customHeight="1" x14ac:dyDescent="0.25">
      <c r="A5" s="3"/>
      <c r="B5" s="20"/>
      <c r="C5" s="543" t="s">
        <v>3</v>
      </c>
      <c r="D5" s="543"/>
      <c r="E5" s="543"/>
      <c r="F5" s="543"/>
      <c r="G5" s="543"/>
      <c r="H5" s="543"/>
      <c r="I5" s="543"/>
      <c r="J5" s="543"/>
      <c r="K5" s="20"/>
      <c r="L5" s="19"/>
      <c r="M5" s="3"/>
    </row>
    <row r="6" spans="1:13" ht="21.95" customHeight="1" x14ac:dyDescent="0.25">
      <c r="A6" s="3"/>
      <c r="B6" s="20"/>
      <c r="C6" s="546" t="s">
        <v>4</v>
      </c>
      <c r="D6" s="546"/>
      <c r="E6" s="546"/>
      <c r="F6" s="546"/>
      <c r="G6" s="546"/>
      <c r="H6" s="546"/>
      <c r="I6" s="546"/>
      <c r="J6" s="546"/>
      <c r="K6" s="20"/>
      <c r="L6" s="19"/>
      <c r="M6" s="3"/>
    </row>
    <row r="7" spans="1:13" s="200" customFormat="1" ht="21.95" customHeight="1" x14ac:dyDescent="0.25">
      <c r="A7" s="117"/>
      <c r="B7" s="506"/>
      <c r="C7" s="505"/>
      <c r="D7" s="547" t="s">
        <v>5</v>
      </c>
      <c r="E7" s="547"/>
      <c r="F7" s="547"/>
      <c r="G7" s="547"/>
      <c r="H7" s="542" t="s">
        <v>6</v>
      </c>
      <c r="I7" s="505"/>
      <c r="J7" s="505"/>
      <c r="K7" s="506"/>
      <c r="L7" s="507"/>
      <c r="M7" s="117"/>
    </row>
    <row r="8" spans="1:13" ht="18.95" customHeight="1" x14ac:dyDescent="0.25">
      <c r="A8" s="3"/>
      <c r="B8" s="20"/>
      <c r="C8" s="543" t="s">
        <v>7</v>
      </c>
      <c r="D8" s="543"/>
      <c r="E8" s="543"/>
      <c r="F8" s="543"/>
      <c r="G8" s="543"/>
      <c r="H8" s="543"/>
      <c r="I8" s="543"/>
      <c r="J8" s="543"/>
      <c r="K8" s="20"/>
      <c r="L8" s="19"/>
      <c r="M8" s="3"/>
    </row>
    <row r="9" spans="1:13" ht="21.95" customHeight="1" x14ac:dyDescent="0.25">
      <c r="A9" s="3"/>
      <c r="B9" s="20"/>
      <c r="C9" s="543" t="s">
        <v>8</v>
      </c>
      <c r="D9" s="543"/>
      <c r="E9" s="543"/>
      <c r="F9" s="543"/>
      <c r="G9" s="543"/>
      <c r="H9" s="543"/>
      <c r="I9" s="543"/>
      <c r="J9" s="543"/>
      <c r="K9" s="20"/>
      <c r="L9" s="19"/>
      <c r="M9" s="3"/>
    </row>
    <row r="10" spans="1:13" ht="80.099999999999994" customHeight="1" x14ac:dyDescent="0.25">
      <c r="A10" s="3"/>
      <c r="B10" s="20"/>
      <c r="C10" s="20"/>
      <c r="D10" s="20"/>
      <c r="E10" s="20"/>
      <c r="F10" s="20"/>
      <c r="G10" s="20"/>
      <c r="H10" s="20"/>
      <c r="I10" s="20"/>
      <c r="J10" s="20"/>
      <c r="K10" s="20"/>
      <c r="L10" s="19"/>
      <c r="M10" s="3"/>
    </row>
    <row r="11" spans="1:13" ht="80.099999999999994" customHeight="1" x14ac:dyDescent="0.25">
      <c r="A11" s="3"/>
      <c r="B11" s="20"/>
      <c r="C11" s="20"/>
      <c r="D11" s="20"/>
      <c r="E11" s="20"/>
      <c r="F11" s="20"/>
      <c r="G11" s="20"/>
      <c r="H11" s="20"/>
      <c r="I11" s="20"/>
      <c r="J11" s="20"/>
      <c r="K11" s="20"/>
      <c r="L11" s="19"/>
      <c r="M11" s="3"/>
    </row>
    <row r="12" spans="1:13" ht="80.099999999999994" customHeight="1" x14ac:dyDescent="0.25">
      <c r="A12" s="3"/>
      <c r="B12" s="20"/>
      <c r="C12" s="20"/>
      <c r="D12" s="20"/>
      <c r="E12" s="20"/>
      <c r="F12" s="20"/>
      <c r="G12" s="20"/>
      <c r="H12" s="20"/>
      <c r="I12" s="20"/>
      <c r="J12" s="20"/>
      <c r="K12" s="20"/>
      <c r="L12" s="19"/>
      <c r="M12" s="3"/>
    </row>
    <row r="13" spans="1:13" ht="80.099999999999994" customHeight="1" x14ac:dyDescent="0.25">
      <c r="A13" s="3"/>
      <c r="B13" s="20"/>
      <c r="C13" s="20"/>
      <c r="D13" s="20"/>
      <c r="E13" s="20"/>
      <c r="F13" s="20"/>
      <c r="G13" s="20"/>
      <c r="H13" s="20"/>
      <c r="I13" s="20"/>
      <c r="J13" s="20"/>
      <c r="K13" s="20"/>
      <c r="L13" s="19"/>
      <c r="M13" s="3"/>
    </row>
    <row r="14" spans="1:13" ht="31.5" customHeight="1" x14ac:dyDescent="0.25">
      <c r="A14" s="3"/>
      <c r="B14" s="20"/>
      <c r="C14" s="20"/>
      <c r="D14" s="20"/>
      <c r="E14" s="20"/>
      <c r="F14" s="20"/>
      <c r="G14" s="20"/>
      <c r="H14" s="20"/>
      <c r="I14" s="20"/>
      <c r="J14" s="20"/>
      <c r="K14" s="20"/>
      <c r="L14" s="19"/>
      <c r="M14" s="3"/>
    </row>
    <row r="15" spans="1:13" ht="31.5" customHeight="1" x14ac:dyDescent="0.25">
      <c r="A15" s="3"/>
      <c r="B15" s="20"/>
      <c r="C15" s="20"/>
      <c r="D15" s="20"/>
      <c r="E15" s="20"/>
      <c r="F15" s="20"/>
      <c r="G15" s="20"/>
      <c r="H15" s="20"/>
      <c r="I15" s="20"/>
      <c r="J15" s="20"/>
      <c r="K15" s="20"/>
      <c r="L15" s="19"/>
      <c r="M15" s="3"/>
    </row>
    <row r="16" spans="1:13" ht="8.1" customHeight="1" x14ac:dyDescent="0.25">
      <c r="A16" s="3"/>
      <c r="M16" s="3"/>
    </row>
  </sheetData>
  <sheetProtection algorithmName="SHA-512" hashValue="SLFPlm+TTyLVVvUVnK6N9DUEw2b6nthLd7DquC2l4ptKcOpEPtNyJ8nT6qheP2XDyAMs8ytQyiXgfiyl9At2lg==" saltValue="4XxV0aqFyAfWw47kF76bjQ==" spinCount="100000" sheet="1" objects="1" scenarios="1" selectLockedCells="1" selectUnlockedCells="1"/>
  <mergeCells count="8">
    <mergeCell ref="C9:J9"/>
    <mergeCell ref="D2:J2"/>
    <mergeCell ref="D3:J3"/>
    <mergeCell ref="C4:J4"/>
    <mergeCell ref="C5:J5"/>
    <mergeCell ref="C8:J8"/>
    <mergeCell ref="C6:J6"/>
    <mergeCell ref="D7:G7"/>
  </mergeCells>
  <hyperlinks>
    <hyperlink ref="H7" r:id="rId1" xr:uid="{4D1F1DA4-26A7-44AD-A80C-7505174E33D7}"/>
  </hyperlinks>
  <pageMargins left="0.25" right="0.25" top="0.15625" bottom="0.75" header="9.375E-2"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70D0B-B59C-4AE3-94F5-A588349B3E58}">
  <sheetPr codeName="Sheet6">
    <pageSetUpPr fitToPage="1"/>
  </sheetPr>
  <dimension ref="A1:Z35"/>
  <sheetViews>
    <sheetView showRowColHeaders="0" zoomScaleNormal="100" workbookViewId="0">
      <pane ySplit="5" topLeftCell="A6" activePane="bottomLeft" state="frozen"/>
      <selection pane="bottomLeft" activeCell="A6" sqref="A6"/>
    </sheetView>
  </sheetViews>
  <sheetFormatPr defaultColWidth="0" defaultRowHeight="15" zeroHeight="1" x14ac:dyDescent="0.25"/>
  <cols>
    <col min="1" max="1" width="23.140625" style="331" customWidth="1"/>
    <col min="2" max="2" width="10.140625" customWidth="1"/>
    <col min="3" max="3" width="22" customWidth="1"/>
    <col min="4" max="4" width="96.7109375" customWidth="1"/>
    <col min="5" max="5" width="28.140625" customWidth="1"/>
    <col min="6" max="6" width="20.85546875" customWidth="1"/>
    <col min="7" max="10" width="18.7109375" hidden="1" customWidth="1"/>
    <col min="11" max="11" width="27.28515625" hidden="1" customWidth="1"/>
    <col min="12" max="12" width="93.5703125" hidden="1" customWidth="1"/>
    <col min="13" max="13" width="30.140625" hidden="1" customWidth="1"/>
    <col min="14" max="17" width="0" hidden="1" customWidth="1"/>
    <col min="18" max="19" width="30.140625" hidden="1" customWidth="1"/>
    <col min="20" max="22" width="0" hidden="1" customWidth="1"/>
    <col min="23" max="26" width="30.140625" hidden="1" customWidth="1"/>
    <col min="27" max="16384" width="9.140625" hidden="1"/>
  </cols>
  <sheetData>
    <row r="1" spans="1:13" ht="36" x14ac:dyDescent="0.55000000000000004">
      <c r="A1" s="328"/>
      <c r="B1" s="362" t="s">
        <v>9</v>
      </c>
      <c r="C1" s="341"/>
      <c r="D1" s="341"/>
      <c r="E1" s="341"/>
      <c r="F1" s="12"/>
      <c r="M1" s="3" t="s">
        <v>10</v>
      </c>
    </row>
    <row r="2" spans="1:13" ht="16.5" customHeight="1" x14ac:dyDescent="0.25">
      <c r="A2" s="329"/>
      <c r="B2" s="3"/>
      <c r="C2" s="3"/>
      <c r="D2" s="3"/>
      <c r="E2" s="3"/>
      <c r="F2" s="3"/>
      <c r="M2" s="3"/>
    </row>
    <row r="3" spans="1:13" ht="23.25" customHeight="1" x14ac:dyDescent="0.25">
      <c r="A3" s="329"/>
      <c r="B3" s="3"/>
      <c r="C3" s="3"/>
      <c r="D3" s="3"/>
      <c r="E3" s="3"/>
      <c r="F3" s="3"/>
      <c r="M3" s="3"/>
    </row>
    <row r="4" spans="1:13" ht="16.5" customHeight="1" thickBot="1" x14ac:dyDescent="0.3">
      <c r="A4" s="329"/>
      <c r="B4" s="3"/>
      <c r="C4" s="3"/>
      <c r="D4" s="3"/>
      <c r="E4" s="3"/>
      <c r="F4" s="3"/>
      <c r="M4" s="3"/>
    </row>
    <row r="5" spans="1:13" ht="33" thickTop="1" thickBot="1" x14ac:dyDescent="0.35">
      <c r="A5" s="330"/>
      <c r="B5" s="550" t="s">
        <v>11</v>
      </c>
      <c r="C5" s="551"/>
      <c r="D5" s="340" t="s">
        <v>12</v>
      </c>
      <c r="E5" s="332" t="s">
        <v>13</v>
      </c>
      <c r="F5" s="3"/>
      <c r="M5" s="3"/>
    </row>
    <row r="6" spans="1:13" ht="46.5" thickTop="1" thickBot="1" x14ac:dyDescent="0.3">
      <c r="A6" s="325" t="s">
        <v>14</v>
      </c>
      <c r="B6" s="552" t="s">
        <v>15</v>
      </c>
      <c r="C6" s="553"/>
      <c r="D6" s="333" t="s">
        <v>16</v>
      </c>
      <c r="E6" s="469" t="s">
        <v>17</v>
      </c>
      <c r="F6" s="3"/>
      <c r="M6" s="3"/>
    </row>
    <row r="7" spans="1:13" ht="18" thickTop="1" x14ac:dyDescent="0.25">
      <c r="A7" s="326"/>
      <c r="B7" s="334"/>
      <c r="C7" s="519" t="s">
        <v>18</v>
      </c>
      <c r="D7" s="335" t="s">
        <v>19</v>
      </c>
      <c r="E7" s="540"/>
      <c r="F7" s="3"/>
      <c r="M7" s="3"/>
    </row>
    <row r="8" spans="1:13" ht="17.25" x14ac:dyDescent="0.25">
      <c r="A8" s="326"/>
      <c r="B8" s="334"/>
      <c r="C8" s="519" t="s">
        <v>20</v>
      </c>
      <c r="D8" s="336" t="s">
        <v>21</v>
      </c>
      <c r="E8" s="540"/>
      <c r="F8" s="3"/>
      <c r="M8" s="3"/>
    </row>
    <row r="9" spans="1:13" ht="17.25" x14ac:dyDescent="0.25">
      <c r="A9" s="326"/>
      <c r="B9" s="334"/>
      <c r="C9" s="519" t="s">
        <v>22</v>
      </c>
      <c r="D9" s="336" t="s">
        <v>23</v>
      </c>
      <c r="E9" s="540"/>
      <c r="F9" s="3"/>
      <c r="M9" s="3"/>
    </row>
    <row r="10" spans="1:13" ht="17.25" x14ac:dyDescent="0.25">
      <c r="A10" s="326"/>
      <c r="B10" s="334"/>
      <c r="C10" s="519" t="s">
        <v>24</v>
      </c>
      <c r="D10" s="336" t="s">
        <v>25</v>
      </c>
      <c r="E10" s="540"/>
      <c r="F10" s="3"/>
      <c r="M10" s="3"/>
    </row>
    <row r="11" spans="1:13" ht="17.25" x14ac:dyDescent="0.25">
      <c r="A11" s="326"/>
      <c r="B11" s="334"/>
      <c r="C11" s="519" t="s">
        <v>26</v>
      </c>
      <c r="D11" s="336" t="s">
        <v>27</v>
      </c>
      <c r="E11" s="540"/>
      <c r="F11" s="3"/>
      <c r="M11" s="3"/>
    </row>
    <row r="12" spans="1:13" ht="17.25" x14ac:dyDescent="0.25">
      <c r="A12" s="327"/>
      <c r="B12" s="334"/>
      <c r="C12" s="519" t="s">
        <v>28</v>
      </c>
      <c r="D12" s="336" t="s">
        <v>29</v>
      </c>
      <c r="E12" s="540"/>
      <c r="F12" s="3"/>
      <c r="M12" s="3"/>
    </row>
    <row r="13" spans="1:13" ht="17.25" x14ac:dyDescent="0.25">
      <c r="A13" s="327"/>
      <c r="B13" s="334"/>
      <c r="C13" s="519" t="s">
        <v>30</v>
      </c>
      <c r="D13" s="336" t="s">
        <v>31</v>
      </c>
      <c r="E13" s="540"/>
      <c r="F13" s="3"/>
      <c r="M13" s="3"/>
    </row>
    <row r="14" spans="1:13" ht="18" thickBot="1" x14ac:dyDescent="0.3">
      <c r="A14" s="327"/>
      <c r="B14" s="337"/>
      <c r="C14" s="520" t="s">
        <v>32</v>
      </c>
      <c r="D14" s="338" t="s">
        <v>33</v>
      </c>
      <c r="E14" s="541"/>
      <c r="F14" s="3"/>
      <c r="M14" s="3"/>
    </row>
    <row r="15" spans="1:13" ht="76.5" thickTop="1" thickBot="1" x14ac:dyDescent="0.3">
      <c r="A15" s="325" t="s">
        <v>34</v>
      </c>
      <c r="B15" s="548" t="s">
        <v>35</v>
      </c>
      <c r="C15" s="549"/>
      <c r="D15" s="339" t="s">
        <v>36</v>
      </c>
      <c r="E15" s="469"/>
      <c r="F15" s="3"/>
      <c r="M15" s="3"/>
    </row>
    <row r="16" spans="1:13" ht="31.5" thickTop="1" thickBot="1" x14ac:dyDescent="0.3">
      <c r="A16" s="325" t="s">
        <v>37</v>
      </c>
      <c r="B16" s="548" t="s">
        <v>38</v>
      </c>
      <c r="C16" s="549"/>
      <c r="D16" s="339" t="s">
        <v>39</v>
      </c>
      <c r="E16" s="469" t="s">
        <v>40</v>
      </c>
      <c r="F16" s="3"/>
      <c r="M16" s="3"/>
    </row>
    <row r="17" spans="1:6" ht="31.5" thickTop="1" thickBot="1" x14ac:dyDescent="0.3">
      <c r="A17" s="325" t="s">
        <v>37</v>
      </c>
      <c r="B17" s="548" t="s">
        <v>41</v>
      </c>
      <c r="C17" s="549"/>
      <c r="D17" s="339" t="s">
        <v>42</v>
      </c>
      <c r="E17" s="469"/>
      <c r="F17" s="3"/>
    </row>
    <row r="18" spans="1:6" ht="83.25" thickTop="1" thickBot="1" x14ac:dyDescent="0.3">
      <c r="A18" s="325" t="s">
        <v>43</v>
      </c>
      <c r="B18" s="548" t="s">
        <v>44</v>
      </c>
      <c r="C18" s="549"/>
      <c r="D18" s="339" t="s">
        <v>45</v>
      </c>
      <c r="E18" s="469" t="s">
        <v>46</v>
      </c>
      <c r="F18" s="3"/>
    </row>
    <row r="19" spans="1:6" ht="68.25" thickTop="1" thickBot="1" x14ac:dyDescent="0.3">
      <c r="A19" s="325" t="s">
        <v>47</v>
      </c>
      <c r="B19" s="548" t="s">
        <v>48</v>
      </c>
      <c r="C19" s="549"/>
      <c r="D19" s="339" t="s">
        <v>49</v>
      </c>
      <c r="E19" s="469"/>
      <c r="F19" s="3"/>
    </row>
    <row r="20" spans="1:6" ht="46.5" thickTop="1" thickBot="1" x14ac:dyDescent="0.3">
      <c r="A20" s="325" t="s">
        <v>14</v>
      </c>
      <c r="B20" s="548" t="s">
        <v>50</v>
      </c>
      <c r="C20" s="549"/>
      <c r="D20" s="339" t="s">
        <v>51</v>
      </c>
      <c r="E20" s="469" t="s">
        <v>52</v>
      </c>
      <c r="F20" s="3"/>
    </row>
    <row r="21" spans="1:6" ht="46.5" thickTop="1" thickBot="1" x14ac:dyDescent="0.3">
      <c r="A21" s="325" t="s">
        <v>14</v>
      </c>
      <c r="B21" s="548" t="s">
        <v>53</v>
      </c>
      <c r="C21" s="549"/>
      <c r="D21" s="339" t="s">
        <v>54</v>
      </c>
      <c r="E21" s="469" t="s">
        <v>55</v>
      </c>
      <c r="F21" s="3"/>
    </row>
    <row r="22" spans="1:6" ht="31.5" thickTop="1" thickBot="1" x14ac:dyDescent="0.3">
      <c r="A22" s="325" t="s">
        <v>37</v>
      </c>
      <c r="B22" s="548" t="s">
        <v>56</v>
      </c>
      <c r="C22" s="549"/>
      <c r="D22" s="339" t="s">
        <v>57</v>
      </c>
      <c r="E22" s="469" t="s">
        <v>58</v>
      </c>
      <c r="F22" s="3"/>
    </row>
    <row r="23" spans="1:6" ht="46.5" thickTop="1" thickBot="1" x14ac:dyDescent="0.3">
      <c r="A23" s="325" t="s">
        <v>59</v>
      </c>
      <c r="B23" s="548" t="s">
        <v>60</v>
      </c>
      <c r="C23" s="549"/>
      <c r="D23" s="339" t="s">
        <v>61</v>
      </c>
      <c r="E23" s="469" t="s">
        <v>62</v>
      </c>
      <c r="F23" s="3"/>
    </row>
    <row r="24" spans="1:6" ht="31.5" thickTop="1" thickBot="1" x14ac:dyDescent="0.3">
      <c r="A24" s="325" t="s">
        <v>37</v>
      </c>
      <c r="B24" s="548" t="s">
        <v>63</v>
      </c>
      <c r="C24" s="549"/>
      <c r="D24" s="339" t="s">
        <v>64</v>
      </c>
      <c r="E24" s="469" t="s">
        <v>65</v>
      </c>
      <c r="F24" s="3"/>
    </row>
    <row r="25" spans="1:6" ht="61.5" thickTop="1" thickBot="1" x14ac:dyDescent="0.3">
      <c r="A25" s="325" t="s">
        <v>66</v>
      </c>
      <c r="B25" s="548" t="s">
        <v>67</v>
      </c>
      <c r="C25" s="549"/>
      <c r="D25" s="339" t="s">
        <v>68</v>
      </c>
      <c r="E25" s="469" t="s">
        <v>69</v>
      </c>
      <c r="F25" s="3"/>
    </row>
    <row r="26" spans="1:6" ht="46.5" thickTop="1" thickBot="1" x14ac:dyDescent="0.3">
      <c r="A26" s="325" t="s">
        <v>59</v>
      </c>
      <c r="B26" s="548" t="s">
        <v>70</v>
      </c>
      <c r="C26" s="549"/>
      <c r="D26" s="339" t="s">
        <v>71</v>
      </c>
      <c r="E26" s="469" t="s">
        <v>72</v>
      </c>
      <c r="F26" s="3"/>
    </row>
    <row r="27" spans="1:6" ht="46.5" thickTop="1" thickBot="1" x14ac:dyDescent="0.3">
      <c r="A27" s="325" t="s">
        <v>59</v>
      </c>
      <c r="B27" s="548" t="s">
        <v>73</v>
      </c>
      <c r="C27" s="549"/>
      <c r="D27" s="339" t="s">
        <v>74</v>
      </c>
      <c r="E27" s="518" t="s">
        <v>75</v>
      </c>
      <c r="F27" s="3"/>
    </row>
    <row r="28" spans="1:6" ht="46.5" thickTop="1" thickBot="1" x14ac:dyDescent="0.3">
      <c r="A28" s="325" t="s">
        <v>59</v>
      </c>
      <c r="B28" s="548" t="s">
        <v>76</v>
      </c>
      <c r="C28" s="549"/>
      <c r="D28" s="339" t="s">
        <v>77</v>
      </c>
      <c r="E28" s="469" t="s">
        <v>78</v>
      </c>
      <c r="F28" s="3"/>
    </row>
    <row r="29" spans="1:6" ht="46.5" thickTop="1" thickBot="1" x14ac:dyDescent="0.3">
      <c r="A29" s="325" t="s">
        <v>14</v>
      </c>
      <c r="B29" s="548" t="s">
        <v>79</v>
      </c>
      <c r="C29" s="549"/>
      <c r="D29" s="339" t="s">
        <v>80</v>
      </c>
      <c r="E29" s="469"/>
      <c r="F29" s="3"/>
    </row>
    <row r="30" spans="1:6" ht="105" thickTop="1" thickBot="1" x14ac:dyDescent="0.3">
      <c r="A30" s="325" t="s">
        <v>81</v>
      </c>
      <c r="B30" s="548" t="s">
        <v>82</v>
      </c>
      <c r="C30" s="549"/>
      <c r="D30" s="339" t="s">
        <v>83</v>
      </c>
      <c r="E30" s="469"/>
      <c r="F30" s="3"/>
    </row>
    <row r="31" spans="1:6" ht="83.25" thickTop="1" thickBot="1" x14ac:dyDescent="0.3">
      <c r="A31" s="325" t="s">
        <v>84</v>
      </c>
      <c r="B31" s="548" t="s">
        <v>85</v>
      </c>
      <c r="C31" s="549"/>
      <c r="D31" s="339" t="s">
        <v>86</v>
      </c>
      <c r="E31" s="469" t="s">
        <v>87</v>
      </c>
      <c r="F31" s="3"/>
    </row>
    <row r="32" spans="1:6" ht="46.5" thickTop="1" thickBot="1" x14ac:dyDescent="0.3">
      <c r="A32" s="325" t="s">
        <v>88</v>
      </c>
      <c r="B32" s="548" t="s">
        <v>89</v>
      </c>
      <c r="C32" s="549"/>
      <c r="D32" s="339" t="s">
        <v>90</v>
      </c>
      <c r="E32" s="469" t="s">
        <v>91</v>
      </c>
      <c r="F32" s="3"/>
    </row>
    <row r="33" spans="1:6" ht="31.5" thickTop="1" thickBot="1" x14ac:dyDescent="0.3">
      <c r="A33" s="325" t="s">
        <v>37</v>
      </c>
      <c r="B33" s="548" t="s">
        <v>92</v>
      </c>
      <c r="C33" s="549"/>
      <c r="D33" s="339" t="s">
        <v>93</v>
      </c>
      <c r="E33" s="469"/>
      <c r="F33" s="3"/>
    </row>
    <row r="34" spans="1:6" ht="15.75" thickTop="1" x14ac:dyDescent="0.25">
      <c r="A34" s="329"/>
      <c r="B34" s="3"/>
      <c r="C34" s="3"/>
      <c r="D34" s="3"/>
      <c r="E34" s="3"/>
      <c r="F34" s="3"/>
    </row>
    <row r="35" spans="1:6" ht="60" customHeight="1" x14ac:dyDescent="0.25">
      <c r="A35" s="329"/>
      <c r="B35" s="3"/>
      <c r="C35" s="3"/>
      <c r="D35" s="3"/>
      <c r="E35" s="3"/>
      <c r="F35" s="3"/>
    </row>
  </sheetData>
  <sheetProtection sheet="1" objects="1" scenarios="1"/>
  <mergeCells count="21">
    <mergeCell ref="B5:C5"/>
    <mergeCell ref="B28:C28"/>
    <mergeCell ref="B30:C30"/>
    <mergeCell ref="B31:C31"/>
    <mergeCell ref="B32:C32"/>
    <mergeCell ref="B19:C19"/>
    <mergeCell ref="B20:C20"/>
    <mergeCell ref="B21:C21"/>
    <mergeCell ref="B22:C22"/>
    <mergeCell ref="B6:C6"/>
    <mergeCell ref="B15:C15"/>
    <mergeCell ref="B16:C16"/>
    <mergeCell ref="B17:C17"/>
    <mergeCell ref="B18:C18"/>
    <mergeCell ref="B29:C29"/>
    <mergeCell ref="B33:C33"/>
    <mergeCell ref="B23:C23"/>
    <mergeCell ref="B24:C24"/>
    <mergeCell ref="B25:C25"/>
    <mergeCell ref="B26:C26"/>
    <mergeCell ref="B27:C27"/>
  </mergeCells>
  <phoneticPr fontId="7" type="noConversion"/>
  <conditionalFormatting sqref="F34:F35">
    <cfRule type="duplicateValues" dxfId="11" priority="43"/>
  </conditionalFormatting>
  <hyperlinks>
    <hyperlink ref="E27" r:id="rId1" xr:uid="{EFBE9468-0A56-4E75-85B3-8C7899A8DBBF}"/>
  </hyperlinks>
  <pageMargins left="0" right="0" top="0" bottom="0" header="0" footer="0"/>
  <pageSetup paperSize="9" scale="54"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32AF0-0B77-44A1-A9B4-F933FF16B09A}">
  <sheetPr codeName="Sheet2">
    <outlinePr summaryBelow="0"/>
  </sheetPr>
  <dimension ref="A1:X122"/>
  <sheetViews>
    <sheetView showGridLines="0" showRowColHeaders="0" zoomScaleNormal="100" workbookViewId="0">
      <pane ySplit="1" topLeftCell="A2" activePane="bottomLeft" state="frozen"/>
      <selection pane="bottomLeft" activeCell="A2" sqref="A2"/>
    </sheetView>
  </sheetViews>
  <sheetFormatPr defaultColWidth="0" defaultRowHeight="15" zeroHeight="1" outlineLevelRow="1" x14ac:dyDescent="0.25"/>
  <cols>
    <col min="1" max="1" width="2.85546875" customWidth="1"/>
    <col min="2" max="5" width="9.140625" customWidth="1"/>
    <col min="6" max="6" width="4.7109375" customWidth="1"/>
    <col min="7" max="22" width="9.140625" customWidth="1"/>
    <col min="23" max="23" width="26.5703125" style="323" customWidth="1"/>
    <col min="24" max="24" width="2.85546875" customWidth="1"/>
    <col min="25" max="16384" width="9.140625" hidden="1"/>
  </cols>
  <sheetData>
    <row r="1" spans="1:24" ht="36" x14ac:dyDescent="0.25">
      <c r="A1" s="3"/>
      <c r="B1" s="3"/>
      <c r="C1" s="439"/>
      <c r="D1" s="440" t="s">
        <v>94</v>
      </c>
      <c r="E1" s="439"/>
      <c r="F1" s="439"/>
      <c r="G1" s="439"/>
      <c r="H1" s="439"/>
      <c r="I1" s="439"/>
      <c r="J1" s="439"/>
      <c r="K1" s="439"/>
      <c r="L1" s="3"/>
      <c r="M1" s="3"/>
      <c r="N1" s="3"/>
      <c r="O1" s="3"/>
      <c r="P1" s="3"/>
      <c r="Q1" s="3"/>
      <c r="R1" s="3"/>
      <c r="S1" s="3"/>
      <c r="T1" s="3"/>
      <c r="U1" s="3"/>
      <c r="V1" s="3"/>
      <c r="W1" s="7"/>
      <c r="X1" s="3"/>
    </row>
    <row r="2" spans="1:24" ht="24" customHeight="1" x14ac:dyDescent="0.25">
      <c r="A2" s="3"/>
      <c r="B2" s="3"/>
      <c r="C2" s="439"/>
      <c r="D2" s="439"/>
      <c r="E2" s="439"/>
      <c r="F2" s="439"/>
      <c r="G2" s="439"/>
      <c r="H2" s="439"/>
      <c r="I2" s="439"/>
      <c r="J2" s="439"/>
      <c r="K2" s="439"/>
      <c r="L2" s="441" t="s">
        <v>95</v>
      </c>
      <c r="M2" s="3"/>
      <c r="N2" s="3"/>
      <c r="O2" s="3"/>
      <c r="P2" s="3"/>
      <c r="Q2" s="3"/>
      <c r="R2" s="3"/>
      <c r="S2" s="3"/>
      <c r="T2" s="3"/>
      <c r="U2" s="3"/>
      <c r="V2" s="3"/>
      <c r="W2" s="7"/>
      <c r="X2" s="3"/>
    </row>
    <row r="3" spans="1:24" ht="17.25" customHeight="1" x14ac:dyDescent="0.25">
      <c r="A3" s="3"/>
      <c r="B3" s="3"/>
      <c r="C3" s="3"/>
      <c r="D3" s="3"/>
      <c r="E3" s="3"/>
      <c r="F3" s="3"/>
      <c r="G3" s="3"/>
      <c r="H3" s="3"/>
      <c r="I3" s="3"/>
      <c r="J3" s="3"/>
      <c r="K3" s="3"/>
      <c r="L3" s="3"/>
      <c r="M3" s="3"/>
      <c r="N3" s="3"/>
      <c r="O3" s="3"/>
      <c r="P3" s="3"/>
      <c r="Q3" s="3"/>
      <c r="R3" s="3"/>
      <c r="S3" s="3"/>
      <c r="T3" s="3"/>
      <c r="U3" s="3"/>
      <c r="V3" s="3"/>
      <c r="W3" s="7"/>
      <c r="X3" s="3"/>
    </row>
    <row r="4" spans="1:24" ht="17.25" customHeight="1" x14ac:dyDescent="0.25">
      <c r="A4" s="3"/>
      <c r="B4" s="3"/>
      <c r="C4" s="3"/>
      <c r="D4" s="3"/>
      <c r="E4" s="3"/>
      <c r="F4" s="3"/>
      <c r="G4" s="3"/>
      <c r="H4" s="3"/>
      <c r="I4" s="3"/>
      <c r="J4" s="3"/>
      <c r="K4" s="3"/>
      <c r="L4" s="3"/>
      <c r="M4" s="3"/>
      <c r="N4" s="3"/>
      <c r="O4" s="3"/>
      <c r="P4" s="3"/>
      <c r="Q4" s="3"/>
      <c r="R4" s="3"/>
      <c r="S4" s="3"/>
      <c r="T4" s="3"/>
      <c r="U4" s="3"/>
      <c r="V4" s="3"/>
      <c r="W4" s="7"/>
      <c r="X4" s="3"/>
    </row>
    <row r="5" spans="1:24" ht="17.25" customHeight="1" x14ac:dyDescent="0.25">
      <c r="A5" s="3"/>
      <c r="B5" s="3"/>
      <c r="C5" s="3"/>
      <c r="D5" s="3"/>
      <c r="E5" s="3"/>
      <c r="F5" s="3"/>
      <c r="G5" s="3"/>
      <c r="H5" s="3"/>
      <c r="I5" s="3"/>
      <c r="J5" s="3"/>
      <c r="K5" s="3"/>
      <c r="L5" s="3"/>
      <c r="M5" s="3"/>
      <c r="N5" s="3"/>
      <c r="O5" s="3"/>
      <c r="P5" s="3"/>
      <c r="Q5" s="3"/>
      <c r="R5" s="3"/>
      <c r="S5" s="3"/>
      <c r="T5" s="3"/>
      <c r="U5" s="3"/>
      <c r="V5" s="3"/>
      <c r="W5" s="7"/>
      <c r="X5" s="3"/>
    </row>
    <row r="6" spans="1:24" ht="17.25" customHeight="1" x14ac:dyDescent="0.25">
      <c r="A6" s="3"/>
      <c r="B6" s="3"/>
      <c r="C6" s="3"/>
      <c r="D6" s="3"/>
      <c r="E6" s="3"/>
      <c r="F6" s="3"/>
      <c r="G6" s="3"/>
      <c r="H6" s="3"/>
      <c r="I6" s="3"/>
      <c r="J6" s="3"/>
      <c r="K6" s="3"/>
      <c r="L6" s="3"/>
      <c r="M6" s="3"/>
      <c r="N6" s="3"/>
      <c r="O6" s="3"/>
      <c r="P6" s="3"/>
      <c r="Q6" s="3"/>
      <c r="R6" s="3"/>
      <c r="S6" s="3"/>
      <c r="T6" s="3"/>
      <c r="U6" s="3"/>
      <c r="V6" s="3"/>
      <c r="W6" s="7"/>
      <c r="X6" s="3"/>
    </row>
    <row r="7" spans="1:24" ht="17.25" customHeight="1" x14ac:dyDescent="0.25">
      <c r="A7" s="3"/>
      <c r="B7" s="3"/>
      <c r="C7" s="3"/>
      <c r="D7" s="3"/>
      <c r="E7" s="3"/>
      <c r="F7" s="3"/>
      <c r="G7" s="3"/>
      <c r="H7" s="3"/>
      <c r="I7" s="3"/>
      <c r="J7" s="3"/>
      <c r="K7" s="3"/>
      <c r="L7" s="3"/>
      <c r="M7" s="3"/>
      <c r="N7" s="3"/>
      <c r="O7" s="3"/>
      <c r="P7" s="3"/>
      <c r="Q7" s="3"/>
      <c r="R7" s="3"/>
      <c r="S7" s="3"/>
      <c r="T7" s="3"/>
      <c r="U7" s="3"/>
      <c r="V7" s="3"/>
      <c r="W7" s="7"/>
      <c r="X7" s="3"/>
    </row>
    <row r="8" spans="1:24" x14ac:dyDescent="0.25">
      <c r="A8" s="3"/>
      <c r="B8" s="3"/>
      <c r="C8" s="3"/>
      <c r="D8" s="3"/>
      <c r="E8" s="3"/>
      <c r="F8" s="3"/>
      <c r="G8" s="3"/>
      <c r="H8" s="3"/>
      <c r="I8" s="3"/>
      <c r="J8" s="3"/>
      <c r="K8" s="3"/>
      <c r="L8" s="3"/>
      <c r="M8" s="3"/>
      <c r="N8" s="3"/>
      <c r="O8" s="3"/>
      <c r="P8" s="3"/>
      <c r="Q8" s="3"/>
      <c r="R8" s="3"/>
      <c r="S8" s="3"/>
      <c r="T8" s="3"/>
      <c r="U8" s="3"/>
      <c r="V8" s="3"/>
      <c r="W8" s="7"/>
      <c r="X8" s="3"/>
    </row>
    <row r="9" spans="1:24" x14ac:dyDescent="0.25">
      <c r="A9" s="3"/>
      <c r="B9" s="3"/>
      <c r="C9" s="3"/>
      <c r="D9" s="3"/>
      <c r="E9" s="3"/>
      <c r="F9" s="3"/>
      <c r="G9" s="3"/>
      <c r="H9" s="3"/>
      <c r="I9" s="3"/>
      <c r="J9" s="3"/>
      <c r="K9" s="3"/>
      <c r="L9" s="3"/>
      <c r="M9" s="3"/>
      <c r="N9" s="3"/>
      <c r="O9" s="3"/>
      <c r="P9" s="3"/>
      <c r="Q9" s="3"/>
      <c r="R9" s="3"/>
      <c r="S9" s="3"/>
      <c r="T9" s="3"/>
      <c r="U9" s="3"/>
      <c r="V9" s="3"/>
      <c r="W9" s="7"/>
      <c r="X9" s="3"/>
    </row>
    <row r="10" spans="1:24" x14ac:dyDescent="0.25">
      <c r="A10" s="3"/>
      <c r="B10" s="3"/>
      <c r="C10" s="3"/>
      <c r="D10" s="3"/>
      <c r="E10" s="3"/>
      <c r="F10" s="3"/>
      <c r="G10" s="3"/>
      <c r="H10" s="3"/>
      <c r="I10" s="3"/>
      <c r="J10" s="3"/>
      <c r="K10" s="3"/>
      <c r="L10" s="3"/>
      <c r="M10" s="3"/>
      <c r="N10" s="3"/>
      <c r="O10" s="3"/>
      <c r="P10" s="3"/>
      <c r="Q10" s="3"/>
      <c r="R10" s="3"/>
      <c r="S10" s="3"/>
      <c r="T10" s="3"/>
      <c r="U10" s="3"/>
      <c r="V10" s="3"/>
      <c r="W10" s="7"/>
      <c r="X10" s="3"/>
    </row>
    <row r="11" spans="1:24" x14ac:dyDescent="0.25">
      <c r="A11" s="3"/>
      <c r="B11" s="3"/>
      <c r="C11" s="3"/>
      <c r="D11" s="3"/>
      <c r="E11" s="3"/>
      <c r="F11" s="3"/>
      <c r="G11" s="3"/>
      <c r="H11" s="3"/>
      <c r="I11" s="3"/>
      <c r="J11" s="3"/>
      <c r="K11" s="3"/>
      <c r="L11" s="3"/>
      <c r="M11" s="3"/>
      <c r="N11" s="3"/>
      <c r="O11" s="3"/>
      <c r="P11" s="3"/>
      <c r="Q11" s="3"/>
      <c r="R11" s="3"/>
      <c r="S11" s="3"/>
      <c r="T11" s="3"/>
      <c r="U11" s="3"/>
      <c r="V11" s="3"/>
      <c r="W11" s="7"/>
      <c r="X11" s="3"/>
    </row>
    <row r="12" spans="1:24" ht="13.5" customHeight="1" x14ac:dyDescent="0.25">
      <c r="A12" s="3"/>
      <c r="B12" s="3"/>
      <c r="C12" s="3"/>
      <c r="D12" s="3"/>
      <c r="E12" s="3"/>
      <c r="F12" s="3"/>
      <c r="G12" s="3"/>
      <c r="H12" s="3"/>
      <c r="I12" s="3"/>
      <c r="J12" s="3"/>
      <c r="K12" s="3"/>
      <c r="L12" s="3"/>
      <c r="M12" s="3"/>
      <c r="N12" s="3"/>
      <c r="O12" s="3"/>
      <c r="P12" s="3"/>
      <c r="Q12" s="3"/>
      <c r="R12" s="3"/>
      <c r="S12" s="3"/>
      <c r="T12" s="3"/>
      <c r="U12" s="3"/>
      <c r="V12" s="3"/>
      <c r="W12" s="7"/>
      <c r="X12" s="3"/>
    </row>
    <row r="13" spans="1:24" ht="15" customHeight="1" x14ac:dyDescent="0.25">
      <c r="A13" s="3"/>
      <c r="B13" s="4"/>
      <c r="C13" s="3"/>
      <c r="D13" s="3"/>
      <c r="E13" s="3"/>
      <c r="F13" s="3"/>
      <c r="G13" s="3"/>
      <c r="H13" s="3"/>
      <c r="I13" s="3"/>
      <c r="J13" s="3"/>
      <c r="K13" s="3"/>
      <c r="L13" s="3"/>
      <c r="M13" s="3"/>
      <c r="N13" s="3"/>
      <c r="O13" s="3"/>
      <c r="P13" s="3"/>
      <c r="Q13" s="3"/>
      <c r="R13" s="3"/>
      <c r="S13" s="3"/>
      <c r="T13" s="3"/>
      <c r="U13" s="3"/>
      <c r="V13" s="3"/>
      <c r="W13" s="7"/>
      <c r="X13" s="3"/>
    </row>
    <row r="14" spans="1:24" x14ac:dyDescent="0.25">
      <c r="A14" s="3"/>
      <c r="B14" s="3"/>
      <c r="C14" s="3"/>
      <c r="D14" s="3"/>
      <c r="E14" s="3"/>
      <c r="F14" s="3"/>
      <c r="G14" s="3"/>
      <c r="H14" s="3"/>
      <c r="I14" s="3"/>
      <c r="J14" s="3"/>
      <c r="K14" s="3"/>
      <c r="L14" s="3"/>
      <c r="M14" s="3"/>
      <c r="N14" s="3"/>
      <c r="O14" s="3"/>
      <c r="P14" s="3"/>
      <c r="Q14" s="3"/>
      <c r="R14" s="3"/>
      <c r="S14" s="3"/>
      <c r="T14" s="3"/>
      <c r="U14" s="3"/>
      <c r="V14" s="3"/>
      <c r="W14" s="7"/>
      <c r="X14" s="3"/>
    </row>
    <row r="15" spans="1:24" x14ac:dyDescent="0.25">
      <c r="A15" s="3"/>
      <c r="B15" s="3"/>
      <c r="C15" s="3"/>
      <c r="D15" s="3"/>
      <c r="E15" s="3"/>
      <c r="F15" s="3"/>
      <c r="G15" s="3"/>
      <c r="H15" s="3"/>
      <c r="I15" s="3"/>
      <c r="J15" s="3"/>
      <c r="K15" s="3"/>
      <c r="L15" s="3"/>
      <c r="M15" s="3"/>
      <c r="N15" s="3"/>
      <c r="O15" s="3"/>
      <c r="P15" s="3"/>
      <c r="Q15" s="3"/>
      <c r="R15" s="3"/>
      <c r="S15" s="3"/>
      <c r="T15" s="3"/>
      <c r="U15" s="3"/>
      <c r="V15" s="3"/>
      <c r="W15" s="7"/>
      <c r="X15" s="3"/>
    </row>
    <row r="16" spans="1:24" x14ac:dyDescent="0.25">
      <c r="A16" s="3"/>
      <c r="B16" s="3"/>
      <c r="C16" s="3"/>
      <c r="D16" s="3"/>
      <c r="E16" s="3"/>
      <c r="F16" s="3"/>
      <c r="G16" s="3"/>
      <c r="H16" s="3"/>
      <c r="I16" s="3"/>
      <c r="J16" s="3"/>
      <c r="K16" s="3"/>
      <c r="L16" s="3"/>
      <c r="M16" s="3"/>
      <c r="N16" s="3"/>
      <c r="O16" s="3"/>
      <c r="P16" s="3"/>
      <c r="Q16" s="3"/>
      <c r="R16" s="3"/>
      <c r="S16" s="3"/>
      <c r="T16" s="3"/>
      <c r="U16" s="3"/>
      <c r="V16" s="3"/>
      <c r="W16" s="7"/>
      <c r="X16" s="3"/>
    </row>
    <row r="17" spans="1:24" x14ac:dyDescent="0.25">
      <c r="A17" s="3"/>
      <c r="B17" s="3"/>
      <c r="C17" s="3"/>
      <c r="D17" s="3"/>
      <c r="E17" s="3"/>
      <c r="F17" s="3"/>
      <c r="G17" s="3"/>
      <c r="H17" s="3"/>
      <c r="I17" s="3"/>
      <c r="J17" s="3"/>
      <c r="K17" s="3"/>
      <c r="L17" s="3"/>
      <c r="M17" s="3"/>
      <c r="N17" s="3"/>
      <c r="O17" s="3"/>
      <c r="P17" s="3"/>
      <c r="Q17" s="3"/>
      <c r="R17" s="3"/>
      <c r="S17" s="3"/>
      <c r="T17" s="3"/>
      <c r="U17" s="3"/>
      <c r="V17" s="3"/>
      <c r="W17" s="7"/>
      <c r="X17" s="3"/>
    </row>
    <row r="18" spans="1:24" x14ac:dyDescent="0.25">
      <c r="A18" s="3"/>
      <c r="B18" s="3"/>
      <c r="C18" s="3"/>
      <c r="D18" s="3"/>
      <c r="E18" s="3"/>
      <c r="F18" s="3"/>
      <c r="G18" s="3"/>
      <c r="H18" s="3"/>
      <c r="I18" s="3"/>
      <c r="J18" s="3"/>
      <c r="K18" s="3"/>
      <c r="L18" s="3"/>
      <c r="M18" s="3"/>
      <c r="N18" s="3"/>
      <c r="O18" s="3"/>
      <c r="P18" s="3"/>
      <c r="Q18" s="3"/>
      <c r="R18" s="3"/>
      <c r="S18" s="3"/>
      <c r="T18" s="3"/>
      <c r="U18" s="3"/>
      <c r="V18" s="3"/>
      <c r="W18" s="7"/>
      <c r="X18" s="3"/>
    </row>
    <row r="19" spans="1:24" x14ac:dyDescent="0.25">
      <c r="A19" s="3"/>
      <c r="B19" s="3"/>
      <c r="C19" s="3"/>
      <c r="D19" s="3"/>
      <c r="E19" s="3"/>
      <c r="F19" s="3"/>
      <c r="G19" s="3"/>
      <c r="H19" s="3"/>
      <c r="I19" s="3"/>
      <c r="J19" s="3"/>
      <c r="K19" s="3"/>
      <c r="L19" s="3"/>
      <c r="M19" s="3"/>
      <c r="N19" s="3"/>
      <c r="O19" s="3"/>
      <c r="P19" s="3"/>
      <c r="Q19" s="3"/>
      <c r="R19" s="3"/>
      <c r="S19" s="3"/>
      <c r="T19" s="3"/>
      <c r="U19" s="3"/>
      <c r="V19" s="3"/>
      <c r="W19" s="7"/>
      <c r="X19" s="3"/>
    </row>
    <row r="20" spans="1:24" ht="40.5" customHeight="1" x14ac:dyDescent="0.25">
      <c r="A20" s="3"/>
      <c r="B20" s="3"/>
      <c r="C20" s="3"/>
      <c r="D20" s="3"/>
      <c r="E20" s="3"/>
      <c r="F20" s="3"/>
      <c r="G20" s="3"/>
      <c r="H20" s="3"/>
      <c r="I20" s="3"/>
      <c r="J20" s="3"/>
      <c r="K20" s="3"/>
      <c r="L20" s="3"/>
      <c r="M20" s="3"/>
      <c r="N20" s="3"/>
      <c r="O20" s="3"/>
      <c r="P20" s="3"/>
      <c r="Q20" s="3"/>
      <c r="R20" s="3"/>
      <c r="S20" s="3"/>
      <c r="T20" s="3"/>
      <c r="U20" s="3"/>
      <c r="V20" s="3"/>
      <c r="W20" s="7"/>
      <c r="X20" s="3"/>
    </row>
    <row r="21" spans="1:24" x14ac:dyDescent="0.25">
      <c r="A21" s="3"/>
      <c r="B21" s="3"/>
      <c r="C21" s="3"/>
      <c r="D21" s="3"/>
      <c r="E21" s="3"/>
      <c r="F21" s="3"/>
      <c r="G21" s="3"/>
      <c r="H21" s="3"/>
      <c r="I21" s="3"/>
      <c r="J21" s="3"/>
      <c r="K21" s="3"/>
      <c r="L21" s="3"/>
      <c r="M21" s="3"/>
      <c r="N21" s="3"/>
      <c r="O21" s="3"/>
      <c r="P21" s="3"/>
      <c r="Q21" s="3"/>
      <c r="R21" s="3"/>
      <c r="S21" s="3"/>
      <c r="T21" s="3"/>
      <c r="U21" s="3"/>
      <c r="V21" s="3"/>
      <c r="W21" s="7"/>
      <c r="X21" s="3"/>
    </row>
    <row r="22" spans="1:24" x14ac:dyDescent="0.25">
      <c r="A22" s="3"/>
      <c r="B22" s="3"/>
      <c r="C22" s="3"/>
      <c r="D22" s="3"/>
      <c r="E22" s="3"/>
      <c r="F22" s="3"/>
      <c r="G22" s="3"/>
      <c r="H22" s="3"/>
      <c r="I22" s="3"/>
      <c r="J22" s="3"/>
      <c r="K22" s="3"/>
      <c r="L22" s="3"/>
      <c r="M22" s="3"/>
      <c r="N22" s="3"/>
      <c r="O22" s="3"/>
      <c r="P22" s="3"/>
      <c r="Q22" s="3"/>
      <c r="R22" s="3"/>
      <c r="S22" s="3"/>
      <c r="T22" s="3"/>
      <c r="U22" s="3"/>
      <c r="V22" s="3"/>
      <c r="W22" s="7"/>
      <c r="X22" s="3"/>
    </row>
    <row r="23" spans="1:24" ht="12" customHeight="1" x14ac:dyDescent="0.25">
      <c r="A23" s="3"/>
      <c r="B23" s="3"/>
      <c r="C23" s="3"/>
      <c r="D23" s="3"/>
      <c r="E23" s="3"/>
      <c r="F23" s="3"/>
      <c r="G23" s="3"/>
      <c r="H23" s="3"/>
      <c r="I23" s="3"/>
      <c r="J23" s="3"/>
      <c r="K23" s="3"/>
      <c r="L23" s="3"/>
      <c r="M23" s="3"/>
      <c r="N23" s="3"/>
      <c r="O23" s="3"/>
      <c r="P23" s="3"/>
      <c r="Q23" s="3"/>
      <c r="R23" s="3"/>
      <c r="S23" s="3"/>
      <c r="T23" s="3"/>
      <c r="U23" s="3"/>
      <c r="V23" s="3"/>
      <c r="W23" s="7"/>
      <c r="X23" s="3"/>
    </row>
    <row r="24" spans="1:24" ht="26.25" x14ac:dyDescent="0.25">
      <c r="A24" s="3"/>
      <c r="B24" s="438" t="s">
        <v>96</v>
      </c>
      <c r="C24" s="3"/>
      <c r="D24" s="3"/>
      <c r="E24" s="3"/>
      <c r="F24" s="3"/>
      <c r="G24" s="3"/>
      <c r="H24" s="3"/>
      <c r="I24" s="3"/>
      <c r="J24" s="3"/>
      <c r="K24" s="3"/>
      <c r="L24" s="3"/>
      <c r="M24" s="3"/>
      <c r="N24" s="3"/>
      <c r="O24" s="3"/>
      <c r="P24" s="3"/>
      <c r="Q24" s="3"/>
      <c r="R24" s="3"/>
      <c r="S24" s="3"/>
      <c r="T24" s="3"/>
      <c r="U24" s="3"/>
      <c r="V24" s="3"/>
      <c r="W24" s="7"/>
      <c r="X24" s="3"/>
    </row>
    <row r="25" spans="1:24" ht="7.5" customHeight="1" thickBot="1" x14ac:dyDescent="0.3">
      <c r="A25" s="3"/>
      <c r="B25" s="3"/>
      <c r="C25" s="3"/>
      <c r="D25" s="3"/>
      <c r="E25" s="3"/>
      <c r="F25" s="3"/>
      <c r="G25" s="3"/>
      <c r="H25" s="3"/>
      <c r="I25" s="3"/>
      <c r="J25" s="3"/>
      <c r="K25" s="3"/>
      <c r="L25" s="3"/>
      <c r="M25" s="3"/>
      <c r="N25" s="3"/>
      <c r="O25" s="3"/>
      <c r="P25" s="3"/>
      <c r="Q25" s="3"/>
      <c r="R25" s="3"/>
      <c r="S25" s="3"/>
      <c r="T25" s="3"/>
      <c r="U25" s="3"/>
      <c r="V25" s="3"/>
      <c r="W25" s="501"/>
      <c r="X25" s="3"/>
    </row>
    <row r="26" spans="1:24" ht="33" customHeight="1" collapsed="1" thickTop="1" thickBot="1" x14ac:dyDescent="0.4">
      <c r="B26" s="433" t="str">
        <f>"SGP Parent"&amp;REPT(CHAR(9),24)&amp;IF(X26=0,"ᴄʟɪᴄᴋ - ᴛᴏ ᴄᴏʟʟᴀᴘsᴇ","ᴄʟɪᴄᴋ + ᴛᴏ ᴇxᴘᴀɴᴅ")</f>
        <v>SGP Parent																								ᴄʟɪᴄᴋ + ᴛᴏ ᴇxᴘᴀɴᴅ</v>
      </c>
      <c r="C26" s="433"/>
      <c r="D26" s="433"/>
      <c r="E26" s="433"/>
      <c r="F26" s="433"/>
      <c r="H26" s="431"/>
      <c r="I26" s="431"/>
      <c r="J26" s="431"/>
      <c r="K26" s="431"/>
      <c r="L26" s="431"/>
      <c r="M26" s="431"/>
      <c r="N26" s="431"/>
      <c r="O26" s="431"/>
      <c r="P26" s="431"/>
      <c r="Q26" s="431"/>
      <c r="R26" s="431"/>
      <c r="S26" s="431"/>
      <c r="T26" s="431"/>
      <c r="U26" s="431"/>
      <c r="V26" s="431"/>
      <c r="W26" s="502" t="str">
        <f>IF(X26=0,"← CLICK – "&amp;CHAR(10)&amp;"TO COLLAPSE","← CLICK + "&amp;CHAR(10)&amp;"TO EXPAND")</f>
        <v>← CLICK + 
TO EXPAND</v>
      </c>
      <c r="X26" s="5">
        <f>SUBTOTAL(109,X27:X40)-SUM(X27:X40)</f>
        <v>-14</v>
      </c>
    </row>
    <row r="27" spans="1:24" ht="23.25" hidden="1" customHeight="1" outlineLevel="1" thickTop="1" x14ac:dyDescent="0.25">
      <c r="A27" s="3"/>
      <c r="B27" s="434"/>
      <c r="C27" s="3"/>
      <c r="D27" s="3"/>
      <c r="E27" s="3"/>
      <c r="F27" s="3"/>
      <c r="G27" s="3"/>
      <c r="H27" s="3"/>
      <c r="I27" s="3"/>
      <c r="J27" s="3"/>
      <c r="K27" s="3"/>
      <c r="L27" s="3"/>
      <c r="M27" s="3"/>
      <c r="N27" s="3"/>
      <c r="O27" s="3"/>
      <c r="P27" s="3"/>
      <c r="Q27" s="3"/>
      <c r="R27" s="3"/>
      <c r="S27" s="3"/>
      <c r="T27" s="3"/>
      <c r="U27" s="3"/>
      <c r="V27" s="3"/>
      <c r="W27" s="501"/>
      <c r="X27" s="6">
        <v>1</v>
      </c>
    </row>
    <row r="28" spans="1:24" hidden="1" outlineLevel="1" x14ac:dyDescent="0.25">
      <c r="A28" s="3"/>
      <c r="B28" s="3"/>
      <c r="C28" s="3"/>
      <c r="D28" s="3"/>
      <c r="E28" s="3"/>
      <c r="F28" s="3"/>
      <c r="G28" s="3"/>
      <c r="H28" s="3"/>
      <c r="I28" s="3"/>
      <c r="J28" s="3"/>
      <c r="K28" s="3"/>
      <c r="L28" s="3"/>
      <c r="M28" s="3"/>
      <c r="N28" s="3"/>
      <c r="O28" s="3"/>
      <c r="P28" s="3"/>
      <c r="Q28" s="3"/>
      <c r="R28" s="3"/>
      <c r="S28" s="3"/>
      <c r="T28" s="3"/>
      <c r="U28" s="3"/>
      <c r="V28" s="3"/>
      <c r="W28" s="501"/>
      <c r="X28" s="6">
        <v>1</v>
      </c>
    </row>
    <row r="29" spans="1:24" hidden="1" outlineLevel="1" x14ac:dyDescent="0.25">
      <c r="A29" s="3"/>
      <c r="B29" s="3"/>
      <c r="C29" s="3"/>
      <c r="D29" s="3"/>
      <c r="E29" s="3"/>
      <c r="F29" s="3"/>
      <c r="G29" s="3"/>
      <c r="H29" s="3"/>
      <c r="I29" s="3"/>
      <c r="J29" s="3"/>
      <c r="K29" s="3"/>
      <c r="L29" s="3"/>
      <c r="M29" s="3"/>
      <c r="N29" s="3"/>
      <c r="O29" s="3"/>
      <c r="P29" s="3"/>
      <c r="Q29" s="3"/>
      <c r="R29" s="3"/>
      <c r="S29" s="3"/>
      <c r="T29" s="3"/>
      <c r="U29" s="3"/>
      <c r="V29" s="3"/>
      <c r="W29" s="501"/>
      <c r="X29" s="6">
        <v>1</v>
      </c>
    </row>
    <row r="30" spans="1:24" hidden="1" outlineLevel="1" x14ac:dyDescent="0.25">
      <c r="A30" s="3"/>
      <c r="B30" s="3"/>
      <c r="C30" s="3"/>
      <c r="D30" s="3"/>
      <c r="E30" s="3"/>
      <c r="F30" s="3"/>
      <c r="G30" s="3"/>
      <c r="H30" s="3"/>
      <c r="I30" s="3"/>
      <c r="J30" s="3"/>
      <c r="K30" s="3"/>
      <c r="L30" s="3"/>
      <c r="M30" s="3"/>
      <c r="N30" s="3"/>
      <c r="O30" s="3"/>
      <c r="P30" s="3"/>
      <c r="Q30" s="3"/>
      <c r="R30" s="3"/>
      <c r="S30" s="3"/>
      <c r="T30" s="3"/>
      <c r="U30" s="3"/>
      <c r="V30" s="3"/>
      <c r="W30" s="501"/>
      <c r="X30" s="6">
        <v>1</v>
      </c>
    </row>
    <row r="31" spans="1:24" hidden="1" outlineLevel="1" x14ac:dyDescent="0.25">
      <c r="A31" s="3"/>
      <c r="B31" s="3"/>
      <c r="C31" s="3"/>
      <c r="D31" s="3"/>
      <c r="E31" s="3"/>
      <c r="F31" s="3"/>
      <c r="G31" s="3"/>
      <c r="H31" s="3"/>
      <c r="I31" s="3"/>
      <c r="J31" s="3"/>
      <c r="K31" s="3"/>
      <c r="L31" s="3"/>
      <c r="M31" s="3"/>
      <c r="N31" s="3"/>
      <c r="O31" s="3"/>
      <c r="P31" s="3"/>
      <c r="Q31" s="3"/>
      <c r="R31" s="3"/>
      <c r="S31" s="3"/>
      <c r="T31" s="3"/>
      <c r="U31" s="3"/>
      <c r="V31" s="3"/>
      <c r="W31" s="501"/>
      <c r="X31" s="6">
        <v>1</v>
      </c>
    </row>
    <row r="32" spans="1:24" hidden="1" outlineLevel="1" x14ac:dyDescent="0.25">
      <c r="A32" s="3"/>
      <c r="B32" s="3"/>
      <c r="C32" s="3"/>
      <c r="D32" s="3"/>
      <c r="E32" s="3"/>
      <c r="F32" s="3"/>
      <c r="G32" s="3"/>
      <c r="H32" s="3"/>
      <c r="I32" s="3"/>
      <c r="J32" s="3"/>
      <c r="K32" s="3"/>
      <c r="L32" s="3"/>
      <c r="M32" s="3"/>
      <c r="N32" s="3"/>
      <c r="O32" s="3"/>
      <c r="P32" s="3"/>
      <c r="Q32" s="3"/>
      <c r="R32" s="3"/>
      <c r="S32" s="3"/>
      <c r="T32" s="3"/>
      <c r="U32" s="3"/>
      <c r="V32" s="3"/>
      <c r="W32" s="501"/>
      <c r="X32" s="6">
        <v>1</v>
      </c>
    </row>
    <row r="33" spans="1:24" hidden="1" outlineLevel="1" x14ac:dyDescent="0.25">
      <c r="A33" s="3"/>
      <c r="B33" s="3"/>
      <c r="C33" s="3"/>
      <c r="D33" s="3"/>
      <c r="E33" s="3"/>
      <c r="F33" s="3"/>
      <c r="G33" s="3"/>
      <c r="H33" s="3"/>
      <c r="I33" s="3"/>
      <c r="J33" s="3"/>
      <c r="K33" s="3"/>
      <c r="L33" s="3"/>
      <c r="M33" s="3"/>
      <c r="N33" s="3"/>
      <c r="O33" s="3"/>
      <c r="P33" s="3"/>
      <c r="Q33" s="3"/>
      <c r="R33" s="3"/>
      <c r="S33" s="3"/>
      <c r="T33" s="3"/>
      <c r="U33" s="3"/>
      <c r="V33" s="3"/>
      <c r="W33" s="501"/>
      <c r="X33" s="6">
        <v>1</v>
      </c>
    </row>
    <row r="34" spans="1:24" hidden="1" outlineLevel="1" x14ac:dyDescent="0.25">
      <c r="A34" s="3"/>
      <c r="B34" s="3"/>
      <c r="C34" s="3"/>
      <c r="D34" s="3"/>
      <c r="E34" s="3"/>
      <c r="F34" s="3"/>
      <c r="G34" s="3"/>
      <c r="H34" s="3"/>
      <c r="I34" s="3"/>
      <c r="J34" s="3"/>
      <c r="K34" s="3"/>
      <c r="L34" s="3"/>
      <c r="M34" s="3"/>
      <c r="N34" s="3"/>
      <c r="O34" s="3"/>
      <c r="P34" s="3"/>
      <c r="Q34" s="3"/>
      <c r="R34" s="3"/>
      <c r="S34" s="3"/>
      <c r="T34" s="3"/>
      <c r="U34" s="3"/>
      <c r="V34" s="3"/>
      <c r="W34" s="501"/>
      <c r="X34" s="6">
        <v>1</v>
      </c>
    </row>
    <row r="35" spans="1:24" hidden="1" outlineLevel="1" x14ac:dyDescent="0.25">
      <c r="A35" s="3"/>
      <c r="B35" s="3"/>
      <c r="C35" s="3"/>
      <c r="D35" s="3"/>
      <c r="E35" s="3"/>
      <c r="F35" s="3"/>
      <c r="G35" s="3"/>
      <c r="H35" s="3"/>
      <c r="I35" s="3"/>
      <c r="J35" s="3"/>
      <c r="K35" s="3"/>
      <c r="L35" s="3"/>
      <c r="M35" s="3"/>
      <c r="N35" s="3"/>
      <c r="O35" s="3"/>
      <c r="P35" s="3"/>
      <c r="Q35" s="3"/>
      <c r="R35" s="3"/>
      <c r="S35" s="3"/>
      <c r="T35" s="3"/>
      <c r="U35" s="3"/>
      <c r="V35" s="3"/>
      <c r="W35" s="501"/>
      <c r="X35" s="6">
        <v>1</v>
      </c>
    </row>
    <row r="36" spans="1:24" hidden="1" outlineLevel="1" x14ac:dyDescent="0.25">
      <c r="A36" s="3"/>
      <c r="B36" s="3"/>
      <c r="C36" s="3"/>
      <c r="D36" s="3"/>
      <c r="E36" s="3"/>
      <c r="F36" s="3"/>
      <c r="G36" s="3"/>
      <c r="H36" s="3"/>
      <c r="I36" s="3"/>
      <c r="J36" s="3"/>
      <c r="K36" s="3"/>
      <c r="L36" s="3"/>
      <c r="M36" s="3"/>
      <c r="N36" s="3"/>
      <c r="O36" s="3"/>
      <c r="P36" s="3"/>
      <c r="Q36" s="3"/>
      <c r="R36" s="3"/>
      <c r="S36" s="3"/>
      <c r="T36" s="3"/>
      <c r="U36" s="3"/>
      <c r="V36" s="3"/>
      <c r="W36" s="501"/>
      <c r="X36" s="6">
        <v>1</v>
      </c>
    </row>
    <row r="37" spans="1:24" hidden="1" outlineLevel="1" x14ac:dyDescent="0.25">
      <c r="A37" s="3"/>
      <c r="B37" s="3"/>
      <c r="C37" s="3"/>
      <c r="D37" s="3"/>
      <c r="E37" s="3"/>
      <c r="F37" s="3"/>
      <c r="G37" s="3"/>
      <c r="H37" s="3"/>
      <c r="I37" s="3"/>
      <c r="J37" s="3"/>
      <c r="K37" s="3"/>
      <c r="L37" s="3"/>
      <c r="M37" s="3"/>
      <c r="N37" s="3"/>
      <c r="O37" s="3"/>
      <c r="P37" s="3"/>
      <c r="Q37" s="3"/>
      <c r="R37" s="3"/>
      <c r="S37" s="3"/>
      <c r="T37" s="3"/>
      <c r="U37" s="3"/>
      <c r="V37" s="3"/>
      <c r="W37" s="501"/>
      <c r="X37" s="6">
        <v>1</v>
      </c>
    </row>
    <row r="38" spans="1:24" hidden="1" outlineLevel="1" x14ac:dyDescent="0.25">
      <c r="A38" s="3"/>
      <c r="B38" s="3"/>
      <c r="C38" s="3"/>
      <c r="D38" s="3"/>
      <c r="E38" s="3"/>
      <c r="F38" s="3"/>
      <c r="G38" s="3"/>
      <c r="H38" s="3"/>
      <c r="I38" s="3"/>
      <c r="J38" s="3"/>
      <c r="K38" s="3"/>
      <c r="L38" s="3"/>
      <c r="M38" s="3"/>
      <c r="N38" s="3"/>
      <c r="O38" s="3"/>
      <c r="P38" s="3"/>
      <c r="Q38" s="3"/>
      <c r="R38" s="3"/>
      <c r="S38" s="3"/>
      <c r="T38" s="3"/>
      <c r="U38" s="3"/>
      <c r="V38" s="3"/>
      <c r="W38" s="501"/>
      <c r="X38" s="6">
        <v>1</v>
      </c>
    </row>
    <row r="39" spans="1:24" hidden="1" outlineLevel="1" x14ac:dyDescent="0.25">
      <c r="A39" s="3"/>
      <c r="B39" s="3"/>
      <c r="C39" s="3"/>
      <c r="D39" s="3"/>
      <c r="E39" s="3"/>
      <c r="F39" s="3"/>
      <c r="G39" s="3"/>
      <c r="H39" s="3"/>
      <c r="I39" s="3"/>
      <c r="J39" s="3"/>
      <c r="K39" s="3"/>
      <c r="L39" s="3"/>
      <c r="M39" s="3"/>
      <c r="N39" s="3"/>
      <c r="O39" s="3"/>
      <c r="P39" s="3"/>
      <c r="Q39" s="3"/>
      <c r="R39" s="3"/>
      <c r="S39" s="3"/>
      <c r="T39" s="3"/>
      <c r="U39" s="3"/>
      <c r="V39" s="3"/>
      <c r="W39" s="501"/>
      <c r="X39" s="6">
        <v>1</v>
      </c>
    </row>
    <row r="40" spans="1:24" hidden="1" outlineLevel="1" x14ac:dyDescent="0.25">
      <c r="A40" s="3"/>
      <c r="B40" s="3"/>
      <c r="C40" s="3"/>
      <c r="D40" s="3"/>
      <c r="E40" s="3"/>
      <c r="F40" s="3"/>
      <c r="G40" s="3"/>
      <c r="H40" s="3"/>
      <c r="I40" s="3"/>
      <c r="J40" s="3"/>
      <c r="K40" s="3"/>
      <c r="L40" s="3"/>
      <c r="M40" s="3"/>
      <c r="N40" s="3"/>
      <c r="O40" s="3"/>
      <c r="P40" s="3"/>
      <c r="Q40" s="3"/>
      <c r="R40" s="3"/>
      <c r="S40" s="3"/>
      <c r="T40" s="3"/>
      <c r="U40" s="3"/>
      <c r="V40" s="3"/>
      <c r="W40" s="501"/>
      <c r="X40" s="6">
        <v>1</v>
      </c>
    </row>
    <row r="41" spans="1:24" hidden="1" outlineLevel="1" x14ac:dyDescent="0.25">
      <c r="A41" s="3"/>
      <c r="B41" s="3"/>
      <c r="C41" s="3"/>
      <c r="D41" s="3"/>
      <c r="E41" s="3"/>
      <c r="F41" s="3"/>
      <c r="G41" s="3"/>
      <c r="H41" s="3"/>
      <c r="I41" s="3"/>
      <c r="J41" s="3"/>
      <c r="K41" s="3"/>
      <c r="L41" s="3"/>
      <c r="M41" s="3"/>
      <c r="N41" s="3"/>
      <c r="O41" s="3"/>
      <c r="P41" s="3"/>
      <c r="Q41" s="3"/>
      <c r="R41" s="3"/>
      <c r="S41" s="3"/>
      <c r="T41" s="3"/>
      <c r="U41" s="3"/>
      <c r="V41" s="3"/>
      <c r="W41" s="501"/>
      <c r="X41" s="6">
        <v>1</v>
      </c>
    </row>
    <row r="42" spans="1:24" hidden="1" outlineLevel="1" x14ac:dyDescent="0.25">
      <c r="A42" s="3"/>
      <c r="B42" s="3"/>
      <c r="C42" s="3"/>
      <c r="D42" s="3"/>
      <c r="E42" s="3"/>
      <c r="F42" s="3"/>
      <c r="G42" s="3"/>
      <c r="H42" s="3"/>
      <c r="I42" s="3"/>
      <c r="J42" s="3"/>
      <c r="K42" s="3"/>
      <c r="L42" s="3"/>
      <c r="M42" s="3"/>
      <c r="N42" s="3"/>
      <c r="O42" s="3"/>
      <c r="P42" s="3"/>
      <c r="Q42" s="3"/>
      <c r="R42" s="3"/>
      <c r="S42" s="3"/>
      <c r="T42" s="3"/>
      <c r="U42" s="3"/>
      <c r="V42" s="3"/>
      <c r="W42" s="501"/>
      <c r="X42" s="6">
        <v>1</v>
      </c>
    </row>
    <row r="43" spans="1:24" hidden="1" outlineLevel="1" x14ac:dyDescent="0.25">
      <c r="A43" s="3"/>
      <c r="B43" s="3"/>
      <c r="C43" s="3"/>
      <c r="D43" s="3"/>
      <c r="E43" s="3"/>
      <c r="F43" s="3"/>
      <c r="G43" s="3"/>
      <c r="H43" s="3"/>
      <c r="I43" s="3"/>
      <c r="J43" s="3"/>
      <c r="K43" s="3"/>
      <c r="L43" s="3"/>
      <c r="M43" s="3"/>
      <c r="N43" s="3"/>
      <c r="O43" s="3"/>
      <c r="P43" s="3"/>
      <c r="Q43" s="3"/>
      <c r="R43" s="3"/>
      <c r="S43" s="3"/>
      <c r="T43" s="3"/>
      <c r="U43" s="3"/>
      <c r="V43" s="3"/>
      <c r="W43" s="501"/>
      <c r="X43" s="6">
        <v>1</v>
      </c>
    </row>
    <row r="44" spans="1:24" ht="16.5" thickTop="1" thickBot="1" x14ac:dyDescent="0.3">
      <c r="A44" s="3"/>
      <c r="B44" s="3"/>
      <c r="C44" s="3"/>
      <c r="D44" s="3"/>
      <c r="E44" s="3"/>
      <c r="F44" s="3"/>
      <c r="G44" s="3"/>
      <c r="H44" s="3"/>
      <c r="I44" s="3"/>
      <c r="J44" s="3"/>
      <c r="K44" s="3"/>
      <c r="L44" s="3"/>
      <c r="M44" s="3"/>
      <c r="N44" s="3"/>
      <c r="O44" s="3"/>
      <c r="P44" s="3"/>
      <c r="Q44" s="3"/>
      <c r="R44" s="3"/>
      <c r="S44" s="3"/>
      <c r="T44" s="3"/>
      <c r="U44" s="3"/>
      <c r="V44" s="3"/>
      <c r="W44" s="501"/>
      <c r="X44" s="7"/>
    </row>
    <row r="45" spans="1:24" ht="33" customHeight="1" collapsed="1" thickTop="1" thickBot="1" x14ac:dyDescent="0.4">
      <c r="B45" s="432"/>
      <c r="C45" s="433"/>
      <c r="D45" s="433"/>
      <c r="E45" s="433"/>
      <c r="F45" s="433"/>
      <c r="G45" s="437"/>
      <c r="H45" s="8"/>
      <c r="I45" s="8"/>
      <c r="J45" s="8"/>
      <c r="K45" s="8"/>
      <c r="L45" s="8"/>
      <c r="M45" s="8"/>
      <c r="N45" s="8"/>
      <c r="O45" s="8"/>
      <c r="P45" s="8"/>
      <c r="Q45" s="8"/>
      <c r="R45" s="8"/>
      <c r="S45" s="8"/>
      <c r="T45" s="8"/>
      <c r="U45" s="8"/>
      <c r="V45" s="8"/>
      <c r="W45" s="502" t="str">
        <f>IF(X45=0,"← CLICK – "&amp;CHAR(10)&amp;"TO COLLAPSE","← CLICK + "&amp;CHAR(10)&amp;"TO EXPAND")</f>
        <v>← CLICK + 
TO EXPAND</v>
      </c>
      <c r="X45" s="5">
        <f>SUBTOTAL(109,X46:X59)-SUM(X46:X59)</f>
        <v>-14</v>
      </c>
    </row>
    <row r="46" spans="1:24" ht="15.75" hidden="1" outlineLevel="1" thickTop="1" x14ac:dyDescent="0.25">
      <c r="A46" s="3"/>
      <c r="B46" s="3"/>
      <c r="C46" s="3"/>
      <c r="D46" s="3"/>
      <c r="E46" s="3"/>
      <c r="F46" s="3"/>
      <c r="G46" s="3"/>
      <c r="H46" s="3"/>
      <c r="I46" s="3"/>
      <c r="J46" s="3"/>
      <c r="K46" s="3"/>
      <c r="L46" s="3"/>
      <c r="M46" s="3"/>
      <c r="N46" s="3"/>
      <c r="O46" s="3"/>
      <c r="P46" s="3"/>
      <c r="Q46" s="3"/>
      <c r="R46" s="3"/>
      <c r="S46" s="3"/>
      <c r="T46" s="3"/>
      <c r="U46" s="3"/>
      <c r="V46" s="3"/>
      <c r="W46" s="501"/>
      <c r="X46" s="6">
        <v>1</v>
      </c>
    </row>
    <row r="47" spans="1:24" hidden="1" outlineLevel="1" x14ac:dyDescent="0.25">
      <c r="A47" s="3"/>
      <c r="B47" s="3"/>
      <c r="C47" s="3"/>
      <c r="D47" s="3"/>
      <c r="E47" s="3"/>
      <c r="F47" s="3"/>
      <c r="G47" s="3"/>
      <c r="H47" s="3"/>
      <c r="I47" s="3"/>
      <c r="J47" s="3"/>
      <c r="K47" s="3"/>
      <c r="L47" s="3"/>
      <c r="M47" s="3"/>
      <c r="N47" s="3"/>
      <c r="O47" s="3"/>
      <c r="P47" s="3"/>
      <c r="Q47" s="3"/>
      <c r="R47" s="3"/>
      <c r="S47" s="3"/>
      <c r="T47" s="3"/>
      <c r="U47" s="3"/>
      <c r="V47" s="3"/>
      <c r="W47" s="501"/>
      <c r="X47" s="6">
        <v>1</v>
      </c>
    </row>
    <row r="48" spans="1:24" hidden="1" outlineLevel="1" x14ac:dyDescent="0.25">
      <c r="A48" s="3"/>
      <c r="B48" s="3"/>
      <c r="C48" s="3"/>
      <c r="D48" s="3"/>
      <c r="E48" s="3"/>
      <c r="F48" s="3"/>
      <c r="G48" s="3"/>
      <c r="H48" s="3"/>
      <c r="I48" s="3"/>
      <c r="J48" s="3"/>
      <c r="K48" s="3"/>
      <c r="L48" s="3"/>
      <c r="M48" s="3"/>
      <c r="N48" s="3"/>
      <c r="O48" s="3"/>
      <c r="P48" s="3"/>
      <c r="Q48" s="3"/>
      <c r="R48" s="3"/>
      <c r="S48" s="3"/>
      <c r="T48" s="3"/>
      <c r="U48" s="3"/>
      <c r="V48" s="3"/>
      <c r="W48" s="501"/>
      <c r="X48" s="6">
        <v>1</v>
      </c>
    </row>
    <row r="49" spans="1:24" hidden="1" outlineLevel="1" x14ac:dyDescent="0.25">
      <c r="A49" s="3"/>
      <c r="B49" s="3"/>
      <c r="C49" s="3"/>
      <c r="D49" s="3"/>
      <c r="E49" s="3"/>
      <c r="F49" s="3"/>
      <c r="G49" s="3"/>
      <c r="H49" s="3"/>
      <c r="I49" s="3"/>
      <c r="J49" s="3"/>
      <c r="K49" s="3"/>
      <c r="L49" s="3"/>
      <c r="M49" s="3"/>
      <c r="N49" s="3"/>
      <c r="O49" s="3"/>
      <c r="P49" s="3"/>
      <c r="Q49" s="3"/>
      <c r="R49" s="3"/>
      <c r="S49" s="3"/>
      <c r="T49" s="3"/>
      <c r="U49" s="3"/>
      <c r="V49" s="3"/>
      <c r="W49" s="501"/>
      <c r="X49" s="6">
        <v>1</v>
      </c>
    </row>
    <row r="50" spans="1:24" hidden="1" outlineLevel="1" x14ac:dyDescent="0.25">
      <c r="A50" s="3"/>
      <c r="B50" s="3"/>
      <c r="C50" s="3"/>
      <c r="D50" s="3"/>
      <c r="E50" s="3"/>
      <c r="F50" s="3"/>
      <c r="G50" s="3"/>
      <c r="H50" s="3"/>
      <c r="I50" s="3"/>
      <c r="J50" s="3"/>
      <c r="K50" s="3"/>
      <c r="L50" s="3"/>
      <c r="M50" s="3"/>
      <c r="N50" s="3"/>
      <c r="O50" s="3"/>
      <c r="P50" s="3"/>
      <c r="Q50" s="3"/>
      <c r="R50" s="3"/>
      <c r="S50" s="3"/>
      <c r="T50" s="3"/>
      <c r="U50" s="3"/>
      <c r="V50" s="3"/>
      <c r="W50" s="501"/>
      <c r="X50" s="6">
        <v>1</v>
      </c>
    </row>
    <row r="51" spans="1:24" hidden="1" outlineLevel="1" x14ac:dyDescent="0.25">
      <c r="A51" s="3"/>
      <c r="B51" s="3"/>
      <c r="C51" s="3"/>
      <c r="D51" s="3"/>
      <c r="E51" s="3"/>
      <c r="F51" s="3"/>
      <c r="G51" s="3"/>
      <c r="H51" s="3"/>
      <c r="I51" s="3"/>
      <c r="J51" s="3"/>
      <c r="K51" s="3"/>
      <c r="L51" s="3"/>
      <c r="M51" s="3"/>
      <c r="N51" s="3"/>
      <c r="O51" s="3"/>
      <c r="P51" s="3"/>
      <c r="Q51" s="3"/>
      <c r="R51" s="3"/>
      <c r="S51" s="3"/>
      <c r="T51" s="3"/>
      <c r="U51" s="3"/>
      <c r="V51" s="3"/>
      <c r="W51" s="501"/>
      <c r="X51" s="6">
        <v>1</v>
      </c>
    </row>
    <row r="52" spans="1:24" hidden="1" outlineLevel="1" x14ac:dyDescent="0.25">
      <c r="A52" s="3"/>
      <c r="B52" s="3"/>
      <c r="C52" s="3"/>
      <c r="D52" s="3"/>
      <c r="E52" s="3"/>
      <c r="F52" s="3"/>
      <c r="G52" s="3"/>
      <c r="H52" s="3"/>
      <c r="I52" s="3"/>
      <c r="J52" s="3"/>
      <c r="K52" s="3"/>
      <c r="L52" s="3"/>
      <c r="M52" s="3"/>
      <c r="N52" s="3"/>
      <c r="O52" s="3"/>
      <c r="P52" s="3"/>
      <c r="Q52" s="3"/>
      <c r="R52" s="3"/>
      <c r="S52" s="3"/>
      <c r="T52" s="3"/>
      <c r="U52" s="3"/>
      <c r="V52" s="3"/>
      <c r="W52" s="501"/>
      <c r="X52" s="6">
        <v>1</v>
      </c>
    </row>
    <row r="53" spans="1:24" hidden="1" outlineLevel="1" x14ac:dyDescent="0.25">
      <c r="A53" s="3"/>
      <c r="B53" s="3"/>
      <c r="C53" s="3"/>
      <c r="D53" s="3"/>
      <c r="E53" s="3"/>
      <c r="F53" s="3"/>
      <c r="G53" s="3"/>
      <c r="H53" s="3"/>
      <c r="I53" s="3"/>
      <c r="J53" s="3"/>
      <c r="K53" s="3"/>
      <c r="L53" s="3"/>
      <c r="M53" s="3"/>
      <c r="N53" s="3"/>
      <c r="O53" s="3"/>
      <c r="P53" s="3"/>
      <c r="Q53" s="3"/>
      <c r="R53" s="3"/>
      <c r="S53" s="3"/>
      <c r="T53" s="3"/>
      <c r="U53" s="3"/>
      <c r="V53" s="3"/>
      <c r="W53" s="501"/>
      <c r="X53" s="6">
        <v>1</v>
      </c>
    </row>
    <row r="54" spans="1:24" hidden="1" outlineLevel="1" x14ac:dyDescent="0.25">
      <c r="A54" s="3"/>
      <c r="B54" s="3"/>
      <c r="C54" s="3"/>
      <c r="D54" s="3"/>
      <c r="E54" s="3"/>
      <c r="F54" s="3"/>
      <c r="G54" s="3"/>
      <c r="H54" s="3"/>
      <c r="I54" s="3"/>
      <c r="J54" s="3"/>
      <c r="K54" s="3"/>
      <c r="L54" s="3"/>
      <c r="M54" s="3"/>
      <c r="N54" s="3"/>
      <c r="O54" s="3"/>
      <c r="P54" s="3"/>
      <c r="Q54" s="3"/>
      <c r="R54" s="3"/>
      <c r="S54" s="3"/>
      <c r="T54" s="3"/>
      <c r="U54" s="3"/>
      <c r="V54" s="3"/>
      <c r="W54" s="501"/>
      <c r="X54" s="6">
        <v>1</v>
      </c>
    </row>
    <row r="55" spans="1:24" hidden="1" outlineLevel="1" x14ac:dyDescent="0.25">
      <c r="A55" s="3"/>
      <c r="B55" s="3"/>
      <c r="C55" s="3"/>
      <c r="D55" s="3"/>
      <c r="E55" s="3"/>
      <c r="F55" s="3"/>
      <c r="G55" s="3"/>
      <c r="H55" s="3"/>
      <c r="I55" s="3"/>
      <c r="J55" s="3"/>
      <c r="K55" s="3"/>
      <c r="L55" s="3"/>
      <c r="M55" s="3"/>
      <c r="N55" s="3"/>
      <c r="O55" s="3"/>
      <c r="P55" s="3"/>
      <c r="Q55" s="3"/>
      <c r="R55" s="3"/>
      <c r="S55" s="3"/>
      <c r="T55" s="3"/>
      <c r="U55" s="3"/>
      <c r="V55" s="3"/>
      <c r="W55" s="501"/>
      <c r="X55" s="6">
        <v>1</v>
      </c>
    </row>
    <row r="56" spans="1:24" hidden="1" outlineLevel="1" x14ac:dyDescent="0.25">
      <c r="A56" s="3"/>
      <c r="B56" s="3"/>
      <c r="C56" s="3"/>
      <c r="D56" s="3"/>
      <c r="E56" s="3"/>
      <c r="F56" s="3"/>
      <c r="G56" s="3"/>
      <c r="H56" s="3"/>
      <c r="I56" s="3"/>
      <c r="J56" s="3"/>
      <c r="K56" s="3"/>
      <c r="L56" s="3"/>
      <c r="M56" s="3"/>
      <c r="N56" s="3"/>
      <c r="O56" s="3"/>
      <c r="P56" s="3"/>
      <c r="Q56" s="3"/>
      <c r="R56" s="3"/>
      <c r="S56" s="3"/>
      <c r="T56" s="3"/>
      <c r="U56" s="3"/>
      <c r="V56" s="3"/>
      <c r="W56" s="501"/>
      <c r="X56" s="6">
        <v>1</v>
      </c>
    </row>
    <row r="57" spans="1:24" hidden="1" outlineLevel="1" x14ac:dyDescent="0.25">
      <c r="A57" s="3"/>
      <c r="B57" s="3"/>
      <c r="C57" s="3"/>
      <c r="D57" s="3"/>
      <c r="E57" s="3"/>
      <c r="F57" s="3"/>
      <c r="G57" s="3"/>
      <c r="H57" s="3"/>
      <c r="I57" s="3"/>
      <c r="J57" s="3"/>
      <c r="K57" s="3"/>
      <c r="L57" s="3"/>
      <c r="M57" s="3"/>
      <c r="N57" s="3"/>
      <c r="O57" s="3"/>
      <c r="P57" s="3"/>
      <c r="Q57" s="3"/>
      <c r="R57" s="3"/>
      <c r="S57" s="3"/>
      <c r="T57" s="3"/>
      <c r="U57" s="3"/>
      <c r="V57" s="3"/>
      <c r="W57" s="501"/>
      <c r="X57" s="6">
        <v>1</v>
      </c>
    </row>
    <row r="58" spans="1:24" hidden="1" outlineLevel="1" x14ac:dyDescent="0.25">
      <c r="A58" s="3"/>
      <c r="B58" s="3"/>
      <c r="C58" s="3"/>
      <c r="D58" s="3"/>
      <c r="E58" s="3"/>
      <c r="F58" s="3"/>
      <c r="G58" s="3"/>
      <c r="H58" s="3"/>
      <c r="I58" s="3"/>
      <c r="J58" s="3"/>
      <c r="K58" s="3"/>
      <c r="L58" s="3"/>
      <c r="M58" s="3"/>
      <c r="N58" s="3"/>
      <c r="O58" s="3"/>
      <c r="P58" s="3"/>
      <c r="Q58" s="3"/>
      <c r="R58" s="3"/>
      <c r="S58" s="3"/>
      <c r="T58" s="3"/>
      <c r="U58" s="3"/>
      <c r="V58" s="3"/>
      <c r="W58" s="501"/>
      <c r="X58" s="6">
        <v>1</v>
      </c>
    </row>
    <row r="59" spans="1:24" hidden="1" outlineLevel="1" x14ac:dyDescent="0.25">
      <c r="A59" s="3"/>
      <c r="B59" s="3"/>
      <c r="C59" s="3"/>
      <c r="D59" s="3"/>
      <c r="E59" s="3"/>
      <c r="F59" s="3"/>
      <c r="G59" s="3"/>
      <c r="H59" s="3"/>
      <c r="I59" s="3"/>
      <c r="J59" s="3"/>
      <c r="K59" s="3"/>
      <c r="L59" s="3"/>
      <c r="M59" s="3"/>
      <c r="N59" s="3"/>
      <c r="O59" s="3"/>
      <c r="P59" s="3"/>
      <c r="Q59" s="3"/>
      <c r="R59" s="3"/>
      <c r="S59" s="3"/>
      <c r="T59" s="3"/>
      <c r="U59" s="3"/>
      <c r="V59" s="3"/>
      <c r="W59" s="501"/>
      <c r="X59" s="6">
        <v>1</v>
      </c>
    </row>
    <row r="60" spans="1:24" hidden="1" outlineLevel="1" x14ac:dyDescent="0.25">
      <c r="A60" s="3"/>
      <c r="B60" s="3"/>
      <c r="C60" s="3"/>
      <c r="D60" s="3"/>
      <c r="E60" s="3"/>
      <c r="F60" s="3"/>
      <c r="G60" s="3"/>
      <c r="H60" s="3"/>
      <c r="I60" s="3"/>
      <c r="J60" s="3"/>
      <c r="K60" s="3"/>
      <c r="L60" s="3"/>
      <c r="M60" s="3"/>
      <c r="N60" s="3"/>
      <c r="O60" s="3"/>
      <c r="P60" s="3"/>
      <c r="Q60" s="3"/>
      <c r="R60" s="3"/>
      <c r="S60" s="3"/>
      <c r="T60" s="3"/>
      <c r="U60" s="3"/>
      <c r="V60" s="3"/>
      <c r="W60" s="501"/>
      <c r="X60" s="6">
        <v>1</v>
      </c>
    </row>
    <row r="61" spans="1:24" hidden="1" outlineLevel="1" x14ac:dyDescent="0.25">
      <c r="A61" s="3"/>
      <c r="B61" s="3"/>
      <c r="C61" s="3"/>
      <c r="D61" s="3"/>
      <c r="E61" s="3"/>
      <c r="F61" s="3"/>
      <c r="G61" s="3"/>
      <c r="H61" s="3"/>
      <c r="I61" s="3"/>
      <c r="J61" s="3"/>
      <c r="K61" s="3"/>
      <c r="L61" s="3"/>
      <c r="M61" s="3"/>
      <c r="N61" s="3"/>
      <c r="O61" s="3"/>
      <c r="P61" s="3"/>
      <c r="Q61" s="3"/>
      <c r="R61" s="3"/>
      <c r="S61" s="3"/>
      <c r="T61" s="3"/>
      <c r="U61" s="3"/>
      <c r="V61" s="3"/>
      <c r="W61" s="501"/>
      <c r="X61" s="6">
        <v>1</v>
      </c>
    </row>
    <row r="62" spans="1:24" hidden="1" outlineLevel="1" x14ac:dyDescent="0.25">
      <c r="A62" s="3"/>
      <c r="B62" s="3"/>
      <c r="C62" s="3"/>
      <c r="D62" s="3"/>
      <c r="E62" s="3"/>
      <c r="F62" s="3"/>
      <c r="G62" s="3"/>
      <c r="H62" s="3"/>
      <c r="I62" s="3"/>
      <c r="J62" s="3"/>
      <c r="K62" s="3"/>
      <c r="L62" s="3"/>
      <c r="M62" s="3"/>
      <c r="N62" s="3"/>
      <c r="O62" s="3"/>
      <c r="P62" s="3"/>
      <c r="Q62" s="3"/>
      <c r="R62" s="3"/>
      <c r="S62" s="3"/>
      <c r="T62" s="3"/>
      <c r="U62" s="3"/>
      <c r="V62" s="3"/>
      <c r="W62" s="501"/>
      <c r="X62" s="6">
        <v>1</v>
      </c>
    </row>
    <row r="63" spans="1:24" hidden="1" outlineLevel="1" x14ac:dyDescent="0.25">
      <c r="A63" s="3"/>
      <c r="B63" s="3"/>
      <c r="C63" s="3"/>
      <c r="D63" s="3"/>
      <c r="E63" s="3"/>
      <c r="F63" s="3"/>
      <c r="G63" s="3"/>
      <c r="H63" s="3"/>
      <c r="I63" s="3"/>
      <c r="J63" s="3"/>
      <c r="K63" s="3"/>
      <c r="L63" s="3"/>
      <c r="M63" s="3"/>
      <c r="N63" s="3"/>
      <c r="O63" s="3"/>
      <c r="P63" s="3"/>
      <c r="Q63" s="3"/>
      <c r="R63" s="3"/>
      <c r="S63" s="3"/>
      <c r="T63" s="3"/>
      <c r="U63" s="3"/>
      <c r="V63" s="3"/>
      <c r="W63" s="501"/>
      <c r="X63" s="6">
        <v>1</v>
      </c>
    </row>
    <row r="64" spans="1:24" ht="16.5" thickTop="1" thickBot="1" x14ac:dyDescent="0.3">
      <c r="A64" s="3"/>
      <c r="B64" s="3"/>
      <c r="C64" s="3"/>
      <c r="D64" s="3"/>
      <c r="E64" s="3"/>
      <c r="F64" s="3"/>
      <c r="G64" s="3"/>
      <c r="H64" s="3"/>
      <c r="I64" s="3"/>
      <c r="J64" s="3"/>
      <c r="K64" s="3"/>
      <c r="L64" s="3"/>
      <c r="M64" s="3"/>
      <c r="N64" s="3"/>
      <c r="O64" s="3"/>
      <c r="P64" s="3"/>
      <c r="Q64" s="3"/>
      <c r="R64" s="3"/>
      <c r="S64" s="3"/>
      <c r="T64" s="3"/>
      <c r="U64" s="3"/>
      <c r="V64" s="3"/>
      <c r="W64" s="501"/>
      <c r="X64" s="7"/>
    </row>
    <row r="65" spans="1:24" ht="33" customHeight="1" collapsed="1" thickTop="1" thickBot="1" x14ac:dyDescent="0.4">
      <c r="B65" s="435"/>
      <c r="C65" s="436"/>
      <c r="D65" s="436"/>
      <c r="E65" s="436"/>
      <c r="F65" s="436"/>
      <c r="G65" s="437"/>
      <c r="H65" s="9"/>
      <c r="I65" s="9"/>
      <c r="J65" s="9"/>
      <c r="K65" s="9"/>
      <c r="L65" s="9"/>
      <c r="M65" s="9"/>
      <c r="N65" s="9"/>
      <c r="O65" s="9"/>
      <c r="P65" s="9"/>
      <c r="Q65" s="9"/>
      <c r="R65" s="9"/>
      <c r="S65" s="9"/>
      <c r="T65" s="9"/>
      <c r="U65" s="9"/>
      <c r="V65" s="9"/>
      <c r="W65" s="502" t="str">
        <f>IF(X65=0,"← CLICK – "&amp;CHAR(10)&amp;"TO COLLAPSE","← CLICK + "&amp;CHAR(10)&amp;"TO EXPAND")</f>
        <v>← CLICK + 
TO EXPAND</v>
      </c>
      <c r="X65" s="5">
        <f>SUBTOTAL(109,X66:X79)-SUM(X66:X79)</f>
        <v>-14</v>
      </c>
    </row>
    <row r="66" spans="1:24" ht="15.75" hidden="1" outlineLevel="1" thickTop="1" x14ac:dyDescent="0.25">
      <c r="A66" s="3"/>
      <c r="B66" s="3"/>
      <c r="C66" s="3"/>
      <c r="D66" s="3"/>
      <c r="E66" s="3"/>
      <c r="F66" s="3"/>
      <c r="G66" s="3"/>
      <c r="H66" s="3"/>
      <c r="I66" s="3"/>
      <c r="J66" s="3"/>
      <c r="K66" s="3"/>
      <c r="L66" s="3"/>
      <c r="M66" s="3"/>
      <c r="N66" s="3"/>
      <c r="O66" s="3"/>
      <c r="P66" s="3"/>
      <c r="Q66" s="3"/>
      <c r="R66" s="3"/>
      <c r="S66" s="3"/>
      <c r="T66" s="3"/>
      <c r="U66" s="3"/>
      <c r="V66" s="3"/>
      <c r="W66" s="501"/>
      <c r="X66" s="6">
        <v>1</v>
      </c>
    </row>
    <row r="67" spans="1:24" hidden="1" outlineLevel="1" x14ac:dyDescent="0.25">
      <c r="A67" s="3"/>
      <c r="B67" s="3"/>
      <c r="C67" s="3"/>
      <c r="D67" s="3"/>
      <c r="E67" s="3"/>
      <c r="F67" s="3"/>
      <c r="G67" s="3"/>
      <c r="H67" s="3"/>
      <c r="I67" s="3"/>
      <c r="J67" s="3"/>
      <c r="K67" s="3"/>
      <c r="L67" s="3"/>
      <c r="M67" s="3"/>
      <c r="N67" s="3"/>
      <c r="O67" s="3"/>
      <c r="P67" s="3"/>
      <c r="Q67" s="3"/>
      <c r="R67" s="3"/>
      <c r="S67" s="3"/>
      <c r="T67" s="3"/>
      <c r="U67" s="3"/>
      <c r="V67" s="3"/>
      <c r="W67" s="501"/>
      <c r="X67" s="6">
        <v>1</v>
      </c>
    </row>
    <row r="68" spans="1:24" hidden="1" outlineLevel="1" x14ac:dyDescent="0.25">
      <c r="A68" s="3"/>
      <c r="B68" s="3"/>
      <c r="C68" s="3"/>
      <c r="D68" s="3"/>
      <c r="E68" s="3"/>
      <c r="F68" s="3"/>
      <c r="G68" s="3"/>
      <c r="H68" s="3"/>
      <c r="I68" s="3"/>
      <c r="J68" s="3"/>
      <c r="K68" s="3"/>
      <c r="L68" s="3"/>
      <c r="M68" s="3"/>
      <c r="N68" s="3"/>
      <c r="O68" s="3"/>
      <c r="P68" s="3"/>
      <c r="Q68" s="3"/>
      <c r="R68" s="3"/>
      <c r="S68" s="3"/>
      <c r="T68" s="3"/>
      <c r="U68" s="3"/>
      <c r="V68" s="3"/>
      <c r="W68" s="501"/>
      <c r="X68" s="6">
        <v>1</v>
      </c>
    </row>
    <row r="69" spans="1:24" hidden="1" outlineLevel="1" x14ac:dyDescent="0.25">
      <c r="A69" s="3"/>
      <c r="B69" s="3"/>
      <c r="C69" s="3"/>
      <c r="D69" s="3"/>
      <c r="E69" s="3"/>
      <c r="F69" s="3"/>
      <c r="G69" s="3"/>
      <c r="H69" s="3"/>
      <c r="I69" s="3"/>
      <c r="J69" s="3"/>
      <c r="K69" s="3"/>
      <c r="L69" s="3"/>
      <c r="M69" s="3"/>
      <c r="N69" s="3"/>
      <c r="O69" s="3"/>
      <c r="P69" s="3"/>
      <c r="Q69" s="3"/>
      <c r="R69" s="3"/>
      <c r="S69" s="3"/>
      <c r="T69" s="3"/>
      <c r="U69" s="3"/>
      <c r="V69" s="3"/>
      <c r="W69" s="501"/>
      <c r="X69" s="6">
        <v>1</v>
      </c>
    </row>
    <row r="70" spans="1:24" hidden="1" outlineLevel="1" x14ac:dyDescent="0.25">
      <c r="A70" s="3"/>
      <c r="B70" s="3"/>
      <c r="C70" s="3"/>
      <c r="D70" s="3"/>
      <c r="E70" s="3"/>
      <c r="F70" s="3"/>
      <c r="G70" s="3"/>
      <c r="H70" s="3"/>
      <c r="I70" s="3"/>
      <c r="J70" s="3"/>
      <c r="K70" s="3"/>
      <c r="L70" s="3"/>
      <c r="M70" s="3"/>
      <c r="N70" s="3"/>
      <c r="O70" s="3"/>
      <c r="P70" s="3"/>
      <c r="Q70" s="3"/>
      <c r="R70" s="3"/>
      <c r="S70" s="3"/>
      <c r="T70" s="3"/>
      <c r="U70" s="3"/>
      <c r="V70" s="3"/>
      <c r="W70" s="501"/>
      <c r="X70" s="6">
        <v>1</v>
      </c>
    </row>
    <row r="71" spans="1:24" hidden="1" outlineLevel="1" x14ac:dyDescent="0.25">
      <c r="A71" s="3"/>
      <c r="B71" s="3"/>
      <c r="C71" s="3"/>
      <c r="D71" s="3"/>
      <c r="E71" s="3"/>
      <c r="F71" s="3"/>
      <c r="G71" s="3"/>
      <c r="H71" s="3"/>
      <c r="I71" s="3"/>
      <c r="J71" s="3"/>
      <c r="K71" s="3"/>
      <c r="L71" s="3"/>
      <c r="M71" s="3"/>
      <c r="N71" s="3"/>
      <c r="O71" s="3"/>
      <c r="P71" s="3"/>
      <c r="Q71" s="3"/>
      <c r="R71" s="3"/>
      <c r="S71" s="3"/>
      <c r="T71" s="3"/>
      <c r="U71" s="3"/>
      <c r="V71" s="3"/>
      <c r="W71" s="501"/>
      <c r="X71" s="6">
        <v>1</v>
      </c>
    </row>
    <row r="72" spans="1:24" hidden="1" outlineLevel="1" x14ac:dyDescent="0.25">
      <c r="A72" s="3"/>
      <c r="B72" s="3"/>
      <c r="C72" s="3"/>
      <c r="D72" s="3"/>
      <c r="E72" s="3"/>
      <c r="F72" s="3"/>
      <c r="G72" s="3"/>
      <c r="H72" s="3"/>
      <c r="I72" s="3"/>
      <c r="J72" s="3"/>
      <c r="K72" s="3"/>
      <c r="L72" s="3"/>
      <c r="M72" s="3"/>
      <c r="N72" s="3"/>
      <c r="O72" s="3"/>
      <c r="P72" s="3"/>
      <c r="Q72" s="3"/>
      <c r="R72" s="3"/>
      <c r="S72" s="3"/>
      <c r="T72" s="3"/>
      <c r="U72" s="3"/>
      <c r="V72" s="3"/>
      <c r="W72" s="501"/>
      <c r="X72" s="6">
        <v>1</v>
      </c>
    </row>
    <row r="73" spans="1:24" hidden="1" outlineLevel="1" x14ac:dyDescent="0.25">
      <c r="A73" s="3"/>
      <c r="B73" s="3"/>
      <c r="C73" s="3"/>
      <c r="D73" s="3"/>
      <c r="E73" s="3"/>
      <c r="F73" s="3"/>
      <c r="G73" s="3"/>
      <c r="H73" s="3"/>
      <c r="I73" s="3"/>
      <c r="J73" s="3"/>
      <c r="K73" s="3"/>
      <c r="L73" s="3"/>
      <c r="M73" s="3"/>
      <c r="N73" s="3"/>
      <c r="O73" s="3"/>
      <c r="P73" s="3"/>
      <c r="Q73" s="3"/>
      <c r="R73" s="3"/>
      <c r="S73" s="3"/>
      <c r="T73" s="3"/>
      <c r="U73" s="3"/>
      <c r="V73" s="3"/>
      <c r="W73" s="501"/>
      <c r="X73" s="6">
        <v>1</v>
      </c>
    </row>
    <row r="74" spans="1:24" hidden="1" outlineLevel="1" x14ac:dyDescent="0.25">
      <c r="A74" s="3"/>
      <c r="B74" s="3"/>
      <c r="C74" s="3"/>
      <c r="D74" s="3"/>
      <c r="E74" s="3"/>
      <c r="F74" s="3"/>
      <c r="G74" s="3"/>
      <c r="H74" s="3"/>
      <c r="I74" s="3"/>
      <c r="J74" s="3"/>
      <c r="K74" s="3"/>
      <c r="L74" s="3"/>
      <c r="M74" s="3"/>
      <c r="N74" s="3"/>
      <c r="O74" s="3"/>
      <c r="P74" s="3"/>
      <c r="Q74" s="3"/>
      <c r="R74" s="3"/>
      <c r="S74" s="3"/>
      <c r="T74" s="3"/>
      <c r="U74" s="3"/>
      <c r="V74" s="3"/>
      <c r="W74" s="501"/>
      <c r="X74" s="6">
        <v>1</v>
      </c>
    </row>
    <row r="75" spans="1:24" hidden="1" outlineLevel="1" x14ac:dyDescent="0.25">
      <c r="A75" s="3"/>
      <c r="B75" s="3"/>
      <c r="C75" s="3"/>
      <c r="D75" s="3"/>
      <c r="E75" s="3"/>
      <c r="F75" s="3"/>
      <c r="G75" s="3"/>
      <c r="H75" s="3"/>
      <c r="I75" s="3"/>
      <c r="J75" s="3"/>
      <c r="K75" s="3"/>
      <c r="L75" s="3"/>
      <c r="M75" s="3"/>
      <c r="N75" s="3"/>
      <c r="O75" s="3"/>
      <c r="P75" s="3"/>
      <c r="Q75" s="3"/>
      <c r="R75" s="3"/>
      <c r="S75" s="3"/>
      <c r="T75" s="3"/>
      <c r="U75" s="3"/>
      <c r="V75" s="3"/>
      <c r="W75" s="501"/>
      <c r="X75" s="6">
        <v>1</v>
      </c>
    </row>
    <row r="76" spans="1:24" hidden="1" outlineLevel="1" x14ac:dyDescent="0.25">
      <c r="A76" s="3"/>
      <c r="B76" s="3"/>
      <c r="C76" s="3"/>
      <c r="D76" s="3"/>
      <c r="E76" s="3"/>
      <c r="F76" s="3"/>
      <c r="G76" s="3"/>
      <c r="H76" s="3"/>
      <c r="I76" s="3"/>
      <c r="J76" s="3"/>
      <c r="K76" s="3"/>
      <c r="L76" s="3"/>
      <c r="M76" s="3"/>
      <c r="N76" s="3"/>
      <c r="O76" s="3"/>
      <c r="P76" s="3"/>
      <c r="Q76" s="3"/>
      <c r="R76" s="3"/>
      <c r="S76" s="3"/>
      <c r="T76" s="3"/>
      <c r="U76" s="3"/>
      <c r="V76" s="3"/>
      <c r="W76" s="501"/>
      <c r="X76" s="6">
        <v>1</v>
      </c>
    </row>
    <row r="77" spans="1:24" ht="25.5" hidden="1" customHeight="1" outlineLevel="1" x14ac:dyDescent="0.25">
      <c r="A77" s="3"/>
      <c r="B77" s="3"/>
      <c r="C77" s="3"/>
      <c r="D77" s="3"/>
      <c r="E77" s="3"/>
      <c r="F77" s="3"/>
      <c r="G77" s="3"/>
      <c r="H77" s="3"/>
      <c r="I77" s="3"/>
      <c r="J77" s="3"/>
      <c r="K77" s="3"/>
      <c r="L77" s="3"/>
      <c r="M77" s="3"/>
      <c r="N77" s="3"/>
      <c r="O77" s="3"/>
      <c r="P77" s="3"/>
      <c r="Q77" s="3"/>
      <c r="R77" s="3"/>
      <c r="S77" s="3"/>
      <c r="T77" s="3"/>
      <c r="U77" s="3"/>
      <c r="V77" s="3"/>
      <c r="W77" s="501"/>
      <c r="X77" s="6">
        <v>1</v>
      </c>
    </row>
    <row r="78" spans="1:24" ht="25.5" hidden="1" customHeight="1" outlineLevel="1" x14ac:dyDescent="0.25">
      <c r="A78" s="3"/>
      <c r="B78" s="3"/>
      <c r="C78" s="3"/>
      <c r="D78" s="3"/>
      <c r="E78" s="3"/>
      <c r="F78" s="3"/>
      <c r="G78" s="3"/>
      <c r="H78" s="3"/>
      <c r="I78" s="3"/>
      <c r="J78" s="3"/>
      <c r="K78" s="3"/>
      <c r="L78" s="3"/>
      <c r="M78" s="3"/>
      <c r="N78" s="3"/>
      <c r="O78" s="3"/>
      <c r="P78" s="3"/>
      <c r="Q78" s="3"/>
      <c r="R78" s="3"/>
      <c r="S78" s="3"/>
      <c r="T78" s="3"/>
      <c r="U78" s="3"/>
      <c r="V78" s="3"/>
      <c r="W78" s="501"/>
      <c r="X78" s="6">
        <v>1</v>
      </c>
    </row>
    <row r="79" spans="1:24" ht="25.5" hidden="1" customHeight="1" outlineLevel="1" x14ac:dyDescent="0.25">
      <c r="A79" s="3"/>
      <c r="B79" s="3"/>
      <c r="C79" s="3"/>
      <c r="D79" s="3"/>
      <c r="E79" s="3"/>
      <c r="F79" s="3"/>
      <c r="G79" s="3"/>
      <c r="H79" s="3"/>
      <c r="I79" s="3"/>
      <c r="J79" s="3"/>
      <c r="K79" s="3"/>
      <c r="L79" s="3"/>
      <c r="M79" s="3"/>
      <c r="N79" s="3"/>
      <c r="O79" s="3"/>
      <c r="P79" s="3"/>
      <c r="Q79" s="3"/>
      <c r="R79" s="3"/>
      <c r="S79" s="3"/>
      <c r="T79" s="3"/>
      <c r="U79" s="3"/>
      <c r="V79" s="3"/>
      <c r="W79" s="501"/>
      <c r="X79" s="6">
        <v>1</v>
      </c>
    </row>
    <row r="80" spans="1:24" ht="25.5" hidden="1" customHeight="1" outlineLevel="1" x14ac:dyDescent="0.25">
      <c r="A80" s="3"/>
      <c r="B80" s="3"/>
      <c r="C80" s="3"/>
      <c r="D80" s="3"/>
      <c r="E80" s="3"/>
      <c r="F80" s="3"/>
      <c r="G80" s="3"/>
      <c r="H80" s="3"/>
      <c r="I80" s="3"/>
      <c r="J80" s="3"/>
      <c r="K80" s="3"/>
      <c r="L80" s="3"/>
      <c r="M80" s="3"/>
      <c r="N80" s="3"/>
      <c r="O80" s="3"/>
      <c r="P80" s="3"/>
      <c r="Q80" s="3"/>
      <c r="R80" s="3"/>
      <c r="S80" s="3"/>
      <c r="T80" s="3"/>
      <c r="U80" s="3"/>
      <c r="V80" s="3"/>
      <c r="W80" s="501"/>
      <c r="X80" s="7"/>
    </row>
    <row r="81" spans="1:24" ht="16.5" thickTop="1" thickBot="1" x14ac:dyDescent="0.3">
      <c r="A81" s="3"/>
      <c r="B81" s="3"/>
      <c r="C81" s="3"/>
      <c r="D81" s="3"/>
      <c r="E81" s="3"/>
      <c r="F81" s="3"/>
      <c r="G81" s="3"/>
      <c r="H81" s="3"/>
      <c r="I81" s="3"/>
      <c r="J81" s="3"/>
      <c r="K81" s="3"/>
      <c r="L81" s="3"/>
      <c r="M81" s="3"/>
      <c r="N81" s="3"/>
      <c r="O81" s="3"/>
      <c r="P81" s="3"/>
      <c r="Q81" s="3"/>
      <c r="R81" s="3"/>
      <c r="S81" s="3"/>
      <c r="T81" s="3"/>
      <c r="U81" s="3"/>
      <c r="V81" s="3"/>
      <c r="W81" s="501"/>
      <c r="X81" s="7"/>
    </row>
    <row r="82" spans="1:24" ht="33" customHeight="1" collapsed="1" thickTop="1" thickBot="1" x14ac:dyDescent="0.4">
      <c r="B82" s="435"/>
      <c r="C82" s="436"/>
      <c r="D82" s="436"/>
      <c r="E82" s="436"/>
      <c r="F82" s="436"/>
      <c r="G82" s="437"/>
      <c r="H82" s="431"/>
      <c r="I82" s="431"/>
      <c r="J82" s="431"/>
      <c r="K82" s="9"/>
      <c r="L82" s="9"/>
      <c r="M82" s="9"/>
      <c r="N82" s="9"/>
      <c r="O82" s="9"/>
      <c r="P82" s="9"/>
      <c r="Q82" s="9"/>
      <c r="R82" s="9"/>
      <c r="S82" s="9"/>
      <c r="T82" s="9"/>
      <c r="U82" s="9"/>
      <c r="V82" s="9"/>
      <c r="W82" s="502" t="str">
        <f>IF(X82=0,"← CLICK – "&amp;CHAR(10)&amp;"TO COLLAPSE","← CLICK + "&amp;CHAR(10)&amp;"TO EXPAND")</f>
        <v>← CLICK + 
TO EXPAND</v>
      </c>
      <c r="X82" s="5">
        <f>SUBTOTAL(109,X83:X89)-SUM(X83:X89)</f>
        <v>-7</v>
      </c>
    </row>
    <row r="83" spans="1:24" ht="15.75" hidden="1" outlineLevel="1" thickTop="1" x14ac:dyDescent="0.25">
      <c r="A83" s="3"/>
      <c r="B83" s="3"/>
      <c r="C83" s="3"/>
      <c r="D83" s="3"/>
      <c r="E83" s="3"/>
      <c r="F83" s="3"/>
      <c r="G83" s="3"/>
      <c r="H83" s="3"/>
      <c r="I83" s="3"/>
      <c r="J83" s="3"/>
      <c r="K83" s="3"/>
      <c r="L83" s="3"/>
      <c r="M83" s="3"/>
      <c r="N83" s="3"/>
      <c r="O83" s="3"/>
      <c r="P83" s="3"/>
      <c r="Q83" s="3"/>
      <c r="R83" s="3"/>
      <c r="S83" s="3"/>
      <c r="T83" s="3"/>
      <c r="U83" s="3"/>
      <c r="V83" s="3"/>
      <c r="W83" s="501"/>
      <c r="X83" s="6">
        <v>1</v>
      </c>
    </row>
    <row r="84" spans="1:24" hidden="1" outlineLevel="1" x14ac:dyDescent="0.25">
      <c r="A84" s="3"/>
      <c r="B84" s="3"/>
      <c r="C84" s="3"/>
      <c r="D84" s="3"/>
      <c r="E84" s="3"/>
      <c r="F84" s="3"/>
      <c r="G84" s="3"/>
      <c r="H84" s="3"/>
      <c r="I84" s="3"/>
      <c r="J84" s="3"/>
      <c r="K84" s="3"/>
      <c r="L84" s="3"/>
      <c r="M84" s="3"/>
      <c r="N84" s="3"/>
      <c r="O84" s="3"/>
      <c r="P84" s="3"/>
      <c r="Q84" s="3"/>
      <c r="R84" s="3"/>
      <c r="S84" s="3"/>
      <c r="T84" s="3"/>
      <c r="U84" s="3"/>
      <c r="V84" s="3"/>
      <c r="W84" s="501"/>
      <c r="X84" s="6">
        <v>1</v>
      </c>
    </row>
    <row r="85" spans="1:24" hidden="1" outlineLevel="1" x14ac:dyDescent="0.25">
      <c r="A85" s="3"/>
      <c r="B85" s="3"/>
      <c r="C85" s="3"/>
      <c r="D85" s="3"/>
      <c r="E85" s="3"/>
      <c r="F85" s="3"/>
      <c r="G85" s="3"/>
      <c r="H85" s="3"/>
      <c r="I85" s="3"/>
      <c r="J85" s="3"/>
      <c r="K85" s="3"/>
      <c r="L85" s="3"/>
      <c r="M85" s="3"/>
      <c r="N85" s="3"/>
      <c r="O85" s="3"/>
      <c r="P85" s="3"/>
      <c r="Q85" s="3"/>
      <c r="R85" s="3"/>
      <c r="S85" s="3"/>
      <c r="T85" s="3"/>
      <c r="U85" s="3"/>
      <c r="V85" s="3"/>
      <c r="W85" s="501"/>
      <c r="X85" s="6">
        <v>1</v>
      </c>
    </row>
    <row r="86" spans="1:24" hidden="1" outlineLevel="1" x14ac:dyDescent="0.25">
      <c r="A86" s="3"/>
      <c r="B86" s="3"/>
      <c r="C86" s="3"/>
      <c r="D86" s="3"/>
      <c r="E86" s="3"/>
      <c r="F86" s="3"/>
      <c r="G86" s="3"/>
      <c r="H86" s="3"/>
      <c r="I86" s="3"/>
      <c r="J86" s="3"/>
      <c r="K86" s="3"/>
      <c r="L86" s="3"/>
      <c r="M86" s="3"/>
      <c r="N86" s="3"/>
      <c r="O86" s="3"/>
      <c r="P86" s="3"/>
      <c r="Q86" s="3"/>
      <c r="R86" s="3"/>
      <c r="S86" s="3"/>
      <c r="T86" s="3"/>
      <c r="U86" s="3"/>
      <c r="V86" s="3"/>
      <c r="W86" s="501"/>
      <c r="X86" s="6">
        <v>1</v>
      </c>
    </row>
    <row r="87" spans="1:24" hidden="1" outlineLevel="1" x14ac:dyDescent="0.25">
      <c r="A87" s="3"/>
      <c r="B87" s="3"/>
      <c r="C87" s="3"/>
      <c r="D87" s="3"/>
      <c r="E87" s="3"/>
      <c r="F87" s="3"/>
      <c r="G87" s="3"/>
      <c r="H87" s="3"/>
      <c r="I87" s="3"/>
      <c r="J87" s="3"/>
      <c r="K87" s="3"/>
      <c r="L87" s="3"/>
      <c r="M87" s="3"/>
      <c r="N87" s="3"/>
      <c r="O87" s="3"/>
      <c r="P87" s="3"/>
      <c r="Q87" s="3"/>
      <c r="R87" s="3"/>
      <c r="S87" s="3"/>
      <c r="T87" s="3"/>
      <c r="U87" s="3"/>
      <c r="V87" s="3"/>
      <c r="W87" s="501"/>
      <c r="X87" s="6">
        <v>1</v>
      </c>
    </row>
    <row r="88" spans="1:24" hidden="1" outlineLevel="1" x14ac:dyDescent="0.25">
      <c r="A88" s="3"/>
      <c r="B88" s="3"/>
      <c r="C88" s="3"/>
      <c r="D88" s="3"/>
      <c r="E88" s="3"/>
      <c r="F88" s="3"/>
      <c r="G88" s="3"/>
      <c r="H88" s="3"/>
      <c r="I88" s="3"/>
      <c r="J88" s="3"/>
      <c r="K88" s="3"/>
      <c r="L88" s="3"/>
      <c r="M88" s="3"/>
      <c r="N88" s="3"/>
      <c r="O88" s="3"/>
      <c r="P88" s="3"/>
      <c r="Q88" s="3"/>
      <c r="R88" s="3"/>
      <c r="S88" s="3"/>
      <c r="T88" s="3"/>
      <c r="U88" s="3"/>
      <c r="V88" s="3"/>
      <c r="W88" s="501"/>
      <c r="X88" s="6">
        <v>1</v>
      </c>
    </row>
    <row r="89" spans="1:24" hidden="1" outlineLevel="1" x14ac:dyDescent="0.25">
      <c r="A89" s="3"/>
      <c r="B89" s="3"/>
      <c r="C89" s="3"/>
      <c r="D89" s="3"/>
      <c r="E89" s="3"/>
      <c r="F89" s="3"/>
      <c r="G89" s="3"/>
      <c r="H89" s="3"/>
      <c r="I89" s="3"/>
      <c r="J89" s="3"/>
      <c r="K89" s="3"/>
      <c r="L89" s="3"/>
      <c r="M89" s="3"/>
      <c r="N89" s="3"/>
      <c r="O89" s="3"/>
      <c r="P89" s="3"/>
      <c r="Q89" s="3"/>
      <c r="R89" s="3"/>
      <c r="S89" s="3"/>
      <c r="T89" s="3"/>
      <c r="U89" s="3"/>
      <c r="V89" s="3"/>
      <c r="W89" s="501"/>
      <c r="X89" s="6">
        <v>1</v>
      </c>
    </row>
    <row r="90" spans="1:24" ht="16.5" thickTop="1" thickBot="1" x14ac:dyDescent="0.3">
      <c r="A90" s="3"/>
      <c r="B90" s="3"/>
      <c r="C90" s="3"/>
      <c r="D90" s="3"/>
      <c r="E90" s="3"/>
      <c r="F90" s="3"/>
      <c r="G90" s="3"/>
      <c r="H90" s="3"/>
      <c r="I90" s="3"/>
      <c r="J90" s="3"/>
      <c r="K90" s="3"/>
      <c r="L90" s="3"/>
      <c r="M90" s="3"/>
      <c r="N90" s="3"/>
      <c r="O90" s="3"/>
      <c r="P90" s="3"/>
      <c r="Q90" s="3"/>
      <c r="R90" s="3"/>
      <c r="S90" s="3"/>
      <c r="T90" s="3"/>
      <c r="U90" s="3"/>
      <c r="V90" s="3"/>
      <c r="W90" s="501"/>
      <c r="X90" s="7"/>
    </row>
    <row r="91" spans="1:24" s="3" customFormat="1" ht="33" customHeight="1" collapsed="1" thickTop="1" thickBot="1" x14ac:dyDescent="0.4">
      <c r="B91" s="435"/>
      <c r="C91" s="436"/>
      <c r="D91" s="436"/>
      <c r="E91" s="436"/>
      <c r="F91" s="436"/>
      <c r="G91" s="437"/>
      <c r="H91" s="431"/>
      <c r="I91" s="431"/>
      <c r="J91" s="431"/>
      <c r="K91" s="431"/>
      <c r="L91" s="431"/>
      <c r="M91" s="431"/>
      <c r="N91" s="431"/>
      <c r="O91" s="431"/>
      <c r="P91" s="431"/>
      <c r="Q91" s="431"/>
      <c r="R91" s="431"/>
      <c r="S91" s="431"/>
      <c r="T91" s="431"/>
      <c r="U91" s="431"/>
      <c r="V91" s="431"/>
      <c r="W91" s="502" t="str">
        <f>IF(X91=0,"← CLICK – "&amp;CHAR(10)&amp;"TO COLLAPSE","← CLICK + "&amp;CHAR(10)&amp;"TO EXPAND")</f>
        <v>← CLICK + 
TO EXPAND</v>
      </c>
      <c r="X91" s="5">
        <f>SUBTOTAL(109,X92:X105)-SUM(X92:X105)</f>
        <v>-14</v>
      </c>
    </row>
    <row r="92" spans="1:24" ht="15.75" hidden="1" outlineLevel="1" thickTop="1" x14ac:dyDescent="0.25">
      <c r="A92" s="3"/>
      <c r="B92" s="3"/>
      <c r="C92" s="3"/>
      <c r="D92" s="3"/>
      <c r="E92" s="3"/>
      <c r="F92" s="3"/>
      <c r="G92" s="3"/>
      <c r="H92" s="3"/>
      <c r="I92" s="3"/>
      <c r="J92" s="3"/>
      <c r="K92" s="3"/>
      <c r="L92" s="3"/>
      <c r="M92" s="3"/>
      <c r="N92" s="3"/>
      <c r="O92" s="3"/>
      <c r="P92" s="3"/>
      <c r="Q92" s="3"/>
      <c r="R92" s="3"/>
      <c r="S92" s="3"/>
      <c r="T92" s="3"/>
      <c r="U92" s="3"/>
      <c r="V92" s="3"/>
      <c r="W92" s="501"/>
      <c r="X92" s="6">
        <v>1</v>
      </c>
    </row>
    <row r="93" spans="1:24" hidden="1" outlineLevel="1" x14ac:dyDescent="0.25">
      <c r="A93" s="3"/>
      <c r="B93" s="3"/>
      <c r="C93" s="3"/>
      <c r="D93" s="3"/>
      <c r="E93" s="3"/>
      <c r="F93" s="3"/>
      <c r="G93" s="3"/>
      <c r="H93" s="3"/>
      <c r="I93" s="3"/>
      <c r="J93" s="3"/>
      <c r="K93" s="3"/>
      <c r="L93" s="3"/>
      <c r="M93" s="3"/>
      <c r="N93" s="3"/>
      <c r="O93" s="3"/>
      <c r="P93" s="3"/>
      <c r="Q93" s="3"/>
      <c r="R93" s="3"/>
      <c r="S93" s="3"/>
      <c r="T93" s="3"/>
      <c r="U93" s="3"/>
      <c r="V93" s="3"/>
      <c r="W93" s="501"/>
      <c r="X93" s="6">
        <v>1</v>
      </c>
    </row>
    <row r="94" spans="1:24" hidden="1" outlineLevel="1" x14ac:dyDescent="0.25">
      <c r="A94" s="3"/>
      <c r="B94" s="3"/>
      <c r="C94" s="3"/>
      <c r="D94" s="3"/>
      <c r="E94" s="3"/>
      <c r="F94" s="3"/>
      <c r="G94" s="3"/>
      <c r="H94" s="3"/>
      <c r="I94" s="3"/>
      <c r="J94" s="3"/>
      <c r="K94" s="3"/>
      <c r="L94" s="3"/>
      <c r="M94" s="3"/>
      <c r="N94" s="3"/>
      <c r="O94" s="3"/>
      <c r="P94" s="3"/>
      <c r="Q94" s="3"/>
      <c r="R94" s="3"/>
      <c r="S94" s="3"/>
      <c r="T94" s="3"/>
      <c r="U94" s="3"/>
      <c r="V94" s="3"/>
      <c r="W94" s="501"/>
      <c r="X94" s="6">
        <v>1</v>
      </c>
    </row>
    <row r="95" spans="1:24" hidden="1" outlineLevel="1" x14ac:dyDescent="0.25">
      <c r="A95" s="3"/>
      <c r="B95" s="3"/>
      <c r="C95" s="3"/>
      <c r="D95" s="3"/>
      <c r="E95" s="3"/>
      <c r="F95" s="3"/>
      <c r="G95" s="3"/>
      <c r="H95" s="3"/>
      <c r="I95" s="3"/>
      <c r="J95" s="3"/>
      <c r="K95" s="3"/>
      <c r="L95" s="3"/>
      <c r="M95" s="3"/>
      <c r="N95" s="3"/>
      <c r="O95" s="3"/>
      <c r="P95" s="3"/>
      <c r="Q95" s="3"/>
      <c r="R95" s="3"/>
      <c r="S95" s="3"/>
      <c r="T95" s="3"/>
      <c r="U95" s="3"/>
      <c r="V95" s="3"/>
      <c r="W95" s="501"/>
      <c r="X95" s="6">
        <v>1</v>
      </c>
    </row>
    <row r="96" spans="1:24" hidden="1" outlineLevel="1" x14ac:dyDescent="0.25">
      <c r="A96" s="3"/>
      <c r="B96" s="3"/>
      <c r="C96" s="3"/>
      <c r="D96" s="3"/>
      <c r="E96" s="3"/>
      <c r="F96" s="3"/>
      <c r="G96" s="3"/>
      <c r="H96" s="3"/>
      <c r="I96" s="3"/>
      <c r="J96" s="3"/>
      <c r="K96" s="3"/>
      <c r="L96" s="3"/>
      <c r="M96" s="3"/>
      <c r="N96" s="3"/>
      <c r="O96" s="3"/>
      <c r="P96" s="3"/>
      <c r="Q96" s="3"/>
      <c r="R96" s="3"/>
      <c r="S96" s="3"/>
      <c r="T96" s="3"/>
      <c r="U96" s="3"/>
      <c r="V96" s="3"/>
      <c r="W96" s="501"/>
      <c r="X96" s="6">
        <v>1</v>
      </c>
    </row>
    <row r="97" spans="1:24" hidden="1" outlineLevel="1" x14ac:dyDescent="0.25">
      <c r="A97" s="3"/>
      <c r="B97" s="3"/>
      <c r="C97" s="3"/>
      <c r="D97" s="3"/>
      <c r="E97" s="3"/>
      <c r="F97" s="3"/>
      <c r="G97" s="3"/>
      <c r="H97" s="3"/>
      <c r="I97" s="3"/>
      <c r="J97" s="3"/>
      <c r="K97" s="3"/>
      <c r="L97" s="3"/>
      <c r="M97" s="3"/>
      <c r="N97" s="3"/>
      <c r="O97" s="3"/>
      <c r="P97" s="3"/>
      <c r="Q97" s="3"/>
      <c r="R97" s="3"/>
      <c r="S97" s="3"/>
      <c r="T97" s="3"/>
      <c r="U97" s="3"/>
      <c r="V97" s="3"/>
      <c r="W97" s="501"/>
      <c r="X97" s="6">
        <v>1</v>
      </c>
    </row>
    <row r="98" spans="1:24" hidden="1" outlineLevel="1" x14ac:dyDescent="0.25">
      <c r="A98" s="3"/>
      <c r="B98" s="3"/>
      <c r="C98" s="3"/>
      <c r="D98" s="3"/>
      <c r="E98" s="3"/>
      <c r="F98" s="3"/>
      <c r="G98" s="3"/>
      <c r="H98" s="3"/>
      <c r="I98" s="3"/>
      <c r="J98" s="3"/>
      <c r="K98" s="3"/>
      <c r="L98" s="3"/>
      <c r="M98" s="3"/>
      <c r="N98" s="3"/>
      <c r="O98" s="3"/>
      <c r="P98" s="3"/>
      <c r="Q98" s="3"/>
      <c r="R98" s="3"/>
      <c r="S98" s="3"/>
      <c r="T98" s="3"/>
      <c r="U98" s="3"/>
      <c r="V98" s="3"/>
      <c r="W98" s="501"/>
      <c r="X98" s="6">
        <v>1</v>
      </c>
    </row>
    <row r="99" spans="1:24" hidden="1" outlineLevel="1" x14ac:dyDescent="0.25">
      <c r="A99" s="3"/>
      <c r="B99" s="3"/>
      <c r="C99" s="3"/>
      <c r="D99" s="3"/>
      <c r="E99" s="3"/>
      <c r="F99" s="3"/>
      <c r="G99" s="3"/>
      <c r="H99" s="3"/>
      <c r="I99" s="3"/>
      <c r="J99" s="3"/>
      <c r="K99" s="3"/>
      <c r="L99" s="3"/>
      <c r="M99" s="3"/>
      <c r="N99" s="3"/>
      <c r="O99" s="3"/>
      <c r="P99" s="3"/>
      <c r="Q99" s="3"/>
      <c r="R99" s="3"/>
      <c r="S99" s="3"/>
      <c r="T99" s="3"/>
      <c r="U99" s="3"/>
      <c r="V99" s="3"/>
      <c r="W99" s="501"/>
      <c r="X99" s="6">
        <v>1</v>
      </c>
    </row>
    <row r="100" spans="1:24" hidden="1" outlineLevel="1" x14ac:dyDescent="0.25">
      <c r="A100" s="3"/>
      <c r="B100" s="3"/>
      <c r="C100" s="3"/>
      <c r="D100" s="3"/>
      <c r="E100" s="3"/>
      <c r="F100" s="3"/>
      <c r="G100" s="3"/>
      <c r="H100" s="3"/>
      <c r="I100" s="3"/>
      <c r="J100" s="3"/>
      <c r="K100" s="3"/>
      <c r="L100" s="3"/>
      <c r="M100" s="3"/>
      <c r="N100" s="3"/>
      <c r="O100" s="3"/>
      <c r="P100" s="3"/>
      <c r="Q100" s="3"/>
      <c r="R100" s="3"/>
      <c r="S100" s="3"/>
      <c r="T100" s="3"/>
      <c r="U100" s="3"/>
      <c r="V100" s="3"/>
      <c r="W100" s="501"/>
      <c r="X100" s="6">
        <v>1</v>
      </c>
    </row>
    <row r="101" spans="1:24" hidden="1" outlineLevel="1" x14ac:dyDescent="0.25">
      <c r="A101" s="3"/>
      <c r="B101" s="3"/>
      <c r="C101" s="3"/>
      <c r="D101" s="3"/>
      <c r="E101" s="3"/>
      <c r="F101" s="3"/>
      <c r="G101" s="3"/>
      <c r="H101" s="3"/>
      <c r="I101" s="3"/>
      <c r="J101" s="3"/>
      <c r="K101" s="3"/>
      <c r="L101" s="3"/>
      <c r="M101" s="3"/>
      <c r="N101" s="3"/>
      <c r="O101" s="3"/>
      <c r="P101" s="3"/>
      <c r="Q101" s="3"/>
      <c r="R101" s="3"/>
      <c r="S101" s="3"/>
      <c r="T101" s="3"/>
      <c r="U101" s="3"/>
      <c r="V101" s="3"/>
      <c r="W101" s="501"/>
      <c r="X101" s="6">
        <v>1</v>
      </c>
    </row>
    <row r="102" spans="1:24" hidden="1" outlineLevel="1" x14ac:dyDescent="0.25">
      <c r="A102" s="3"/>
      <c r="B102" s="3"/>
      <c r="C102" s="3"/>
      <c r="D102" s="3"/>
      <c r="E102" s="3"/>
      <c r="F102" s="3"/>
      <c r="G102" s="3"/>
      <c r="H102" s="3"/>
      <c r="I102" s="3"/>
      <c r="J102" s="3"/>
      <c r="K102" s="3"/>
      <c r="L102" s="3"/>
      <c r="M102" s="3"/>
      <c r="N102" s="3"/>
      <c r="O102" s="3"/>
      <c r="P102" s="3"/>
      <c r="Q102" s="3"/>
      <c r="R102" s="3"/>
      <c r="S102" s="3"/>
      <c r="T102" s="3"/>
      <c r="U102" s="3"/>
      <c r="V102" s="3"/>
      <c r="W102" s="501"/>
      <c r="X102" s="6">
        <v>1</v>
      </c>
    </row>
    <row r="103" spans="1:24" hidden="1" outlineLevel="1" x14ac:dyDescent="0.25">
      <c r="A103" s="3"/>
      <c r="B103" s="3"/>
      <c r="C103" s="3"/>
      <c r="D103" s="3"/>
      <c r="E103" s="3"/>
      <c r="F103" s="3"/>
      <c r="G103" s="3"/>
      <c r="H103" s="3"/>
      <c r="I103" s="3"/>
      <c r="J103" s="3"/>
      <c r="K103" s="3"/>
      <c r="L103" s="3"/>
      <c r="M103" s="3"/>
      <c r="N103" s="3"/>
      <c r="O103" s="3"/>
      <c r="P103" s="3"/>
      <c r="Q103" s="3"/>
      <c r="R103" s="3"/>
      <c r="S103" s="3"/>
      <c r="T103" s="3"/>
      <c r="U103" s="3"/>
      <c r="V103" s="3"/>
      <c r="W103" s="501"/>
      <c r="X103" s="6">
        <v>1</v>
      </c>
    </row>
    <row r="104" spans="1:24" hidden="1" outlineLevel="1" x14ac:dyDescent="0.25">
      <c r="A104" s="3"/>
      <c r="B104" s="3"/>
      <c r="C104" s="3"/>
      <c r="D104" s="3"/>
      <c r="E104" s="3"/>
      <c r="F104" s="3"/>
      <c r="G104" s="3"/>
      <c r="H104" s="3"/>
      <c r="I104" s="3"/>
      <c r="J104" s="3"/>
      <c r="K104" s="3"/>
      <c r="L104" s="3"/>
      <c r="M104" s="3"/>
      <c r="N104" s="3"/>
      <c r="O104" s="3"/>
      <c r="P104" s="3"/>
      <c r="Q104" s="3"/>
      <c r="R104" s="3"/>
      <c r="S104" s="3"/>
      <c r="T104" s="3"/>
      <c r="U104" s="3"/>
      <c r="V104" s="3"/>
      <c r="W104" s="501"/>
      <c r="X104" s="6">
        <v>1</v>
      </c>
    </row>
    <row r="105" spans="1:24" hidden="1" outlineLevel="1" x14ac:dyDescent="0.25">
      <c r="A105" s="3"/>
      <c r="B105" s="3"/>
      <c r="C105" s="3"/>
      <c r="D105" s="3"/>
      <c r="E105" s="3"/>
      <c r="F105" s="3"/>
      <c r="G105" s="3"/>
      <c r="H105" s="3"/>
      <c r="I105" s="3"/>
      <c r="J105" s="3"/>
      <c r="K105" s="3"/>
      <c r="L105" s="3"/>
      <c r="M105" s="3"/>
      <c r="N105" s="3"/>
      <c r="O105" s="3"/>
      <c r="P105" s="3"/>
      <c r="R105" s="3"/>
      <c r="S105" s="3"/>
      <c r="T105" s="3"/>
      <c r="U105" s="3"/>
      <c r="V105" s="3"/>
      <c r="W105" s="501"/>
      <c r="X105" s="6">
        <v>1</v>
      </c>
    </row>
    <row r="106" spans="1:24" ht="24.75" hidden="1" customHeight="1" outlineLevel="1" x14ac:dyDescent="0.25">
      <c r="A106" s="3"/>
      <c r="B106" s="3"/>
      <c r="C106" s="3"/>
      <c r="D106" s="3"/>
      <c r="E106" s="3"/>
      <c r="F106" s="3"/>
      <c r="G106" s="3"/>
      <c r="H106" s="3"/>
      <c r="I106" s="3"/>
      <c r="J106" s="3"/>
      <c r="K106" s="3"/>
      <c r="L106" s="3"/>
      <c r="M106" s="3"/>
      <c r="N106" s="3"/>
      <c r="O106" s="3"/>
      <c r="P106" s="3"/>
      <c r="Q106" s="3"/>
      <c r="R106" s="3"/>
      <c r="S106" s="3"/>
      <c r="T106" s="3"/>
      <c r="U106" s="3"/>
      <c r="V106" s="3"/>
      <c r="W106" s="501"/>
      <c r="X106" s="7"/>
    </row>
    <row r="107" spans="1:24" ht="16.5" thickTop="1" thickBot="1" x14ac:dyDescent="0.3">
      <c r="A107" s="3"/>
      <c r="B107" s="3"/>
      <c r="C107" s="3"/>
      <c r="D107" s="3"/>
      <c r="E107" s="3"/>
      <c r="F107" s="3"/>
      <c r="G107" s="3"/>
      <c r="H107" s="3"/>
      <c r="I107" s="3"/>
      <c r="J107" s="3"/>
      <c r="K107" s="3"/>
      <c r="L107" s="3"/>
      <c r="M107" s="3"/>
      <c r="N107" s="3"/>
      <c r="O107" s="3"/>
      <c r="P107" s="3"/>
      <c r="Q107" s="3"/>
      <c r="R107" s="3"/>
      <c r="S107" s="3"/>
      <c r="T107" s="3"/>
      <c r="U107" s="3"/>
      <c r="V107" s="3"/>
      <c r="W107" s="501"/>
      <c r="X107" s="7"/>
    </row>
    <row r="108" spans="1:24" s="3" customFormat="1" ht="33" customHeight="1" collapsed="1" thickTop="1" thickBot="1" x14ac:dyDescent="0.4">
      <c r="C108" s="436"/>
      <c r="D108" s="436"/>
      <c r="E108" s="436"/>
      <c r="F108" s="436"/>
      <c r="G108" s="437"/>
      <c r="H108" s="431"/>
      <c r="I108" s="431"/>
      <c r="J108" s="431"/>
      <c r="K108" s="431"/>
      <c r="L108" s="431"/>
      <c r="M108" s="431"/>
      <c r="N108" s="431"/>
      <c r="O108" s="431"/>
      <c r="P108" s="431"/>
      <c r="Q108" s="431"/>
      <c r="R108" s="431"/>
      <c r="S108" s="431"/>
      <c r="T108" s="431"/>
      <c r="U108" s="431"/>
      <c r="V108" s="431"/>
      <c r="W108" s="502" t="str">
        <f>IF(X108=0,"← CLICK – "&amp;CHAR(10)&amp;"TO COLLAPSE","← CLICK + "&amp;CHAR(10)&amp;"TO EXPAND")</f>
        <v>← CLICK + 
TO EXPAND</v>
      </c>
      <c r="X108" s="5">
        <f>SUBTOTAL(109,X109:X112)-SUM(X109:X112)</f>
        <v>-4</v>
      </c>
    </row>
    <row r="109" spans="1:24" ht="15.75" hidden="1" outlineLevel="1" thickTop="1" x14ac:dyDescent="0.25">
      <c r="A109" s="3"/>
      <c r="B109" s="3"/>
      <c r="C109" s="3"/>
      <c r="D109" s="3"/>
      <c r="E109" s="3"/>
      <c r="F109" s="3"/>
      <c r="G109" s="3"/>
      <c r="H109" s="3"/>
      <c r="I109" s="3"/>
      <c r="J109" s="3"/>
      <c r="K109" s="3"/>
      <c r="L109" s="3"/>
      <c r="M109" s="3"/>
      <c r="N109" s="3"/>
      <c r="O109" s="3"/>
      <c r="P109" s="3"/>
      <c r="Q109" s="3"/>
      <c r="R109" s="3"/>
      <c r="S109" s="3"/>
      <c r="T109" s="3"/>
      <c r="U109" s="3"/>
      <c r="V109" s="3"/>
      <c r="W109" s="501"/>
      <c r="X109" s="6">
        <v>1</v>
      </c>
    </row>
    <row r="110" spans="1:24" hidden="1" outlineLevel="1" x14ac:dyDescent="0.25">
      <c r="A110" s="3"/>
      <c r="B110" s="3"/>
      <c r="C110" s="3"/>
      <c r="D110" s="3"/>
      <c r="E110" s="3"/>
      <c r="F110" s="3"/>
      <c r="G110" s="3"/>
      <c r="H110" s="3"/>
      <c r="I110" s="3"/>
      <c r="J110" s="3"/>
      <c r="K110" s="3"/>
      <c r="L110" s="3"/>
      <c r="M110" s="3"/>
      <c r="N110" s="3"/>
      <c r="O110" s="3"/>
      <c r="P110" s="3"/>
      <c r="Q110" s="3"/>
      <c r="R110" s="3"/>
      <c r="S110" s="3"/>
      <c r="T110" s="3"/>
      <c r="U110" s="3"/>
      <c r="V110" s="3"/>
      <c r="W110" s="501"/>
      <c r="X110" s="6">
        <v>1</v>
      </c>
    </row>
    <row r="111" spans="1:24" hidden="1" outlineLevel="1" x14ac:dyDescent="0.25">
      <c r="A111" s="3"/>
      <c r="B111" s="3"/>
      <c r="C111" s="3"/>
      <c r="D111" s="3"/>
      <c r="E111" s="3"/>
      <c r="F111" s="3"/>
      <c r="G111" s="3"/>
      <c r="H111" s="3"/>
      <c r="I111" s="3"/>
      <c r="J111" s="3"/>
      <c r="K111" s="3"/>
      <c r="L111" s="3"/>
      <c r="M111" s="3"/>
      <c r="N111" s="3"/>
      <c r="O111" s="3"/>
      <c r="P111" s="3"/>
      <c r="Q111" s="3"/>
      <c r="R111" s="3"/>
      <c r="S111" s="3"/>
      <c r="T111" s="3"/>
      <c r="U111" s="3"/>
      <c r="V111" s="3"/>
      <c r="W111" s="501"/>
      <c r="X111" s="6">
        <v>1</v>
      </c>
    </row>
    <row r="112" spans="1:24" hidden="1" outlineLevel="1" x14ac:dyDescent="0.25">
      <c r="A112" s="3"/>
      <c r="B112" s="3"/>
      <c r="C112" s="3"/>
      <c r="D112" s="3"/>
      <c r="E112" s="3"/>
      <c r="F112" s="3"/>
      <c r="G112" s="3"/>
      <c r="H112" s="3"/>
      <c r="I112" s="3"/>
      <c r="J112" s="3"/>
      <c r="K112" s="3"/>
      <c r="L112" s="3"/>
      <c r="M112" s="3"/>
      <c r="N112" s="3"/>
      <c r="O112" s="3"/>
      <c r="P112" s="3"/>
      <c r="Q112" s="3"/>
      <c r="R112" s="3"/>
      <c r="S112" s="3"/>
      <c r="T112" s="3"/>
      <c r="U112" s="3"/>
      <c r="V112" s="3"/>
      <c r="W112" s="501"/>
      <c r="X112" s="6">
        <v>1</v>
      </c>
    </row>
    <row r="113" spans="1:24" hidden="1" outlineLevel="1" x14ac:dyDescent="0.25">
      <c r="A113" s="3"/>
      <c r="B113" s="3"/>
      <c r="C113" s="3"/>
      <c r="D113" s="3"/>
      <c r="E113" s="3"/>
      <c r="F113" s="3"/>
      <c r="G113" s="3"/>
      <c r="H113" s="3"/>
      <c r="I113" s="3"/>
      <c r="J113" s="3"/>
      <c r="K113" s="3"/>
      <c r="L113" s="3"/>
      <c r="M113" s="3"/>
      <c r="N113" s="3"/>
      <c r="O113" s="3"/>
      <c r="P113" s="3"/>
      <c r="Q113" s="3"/>
      <c r="R113" s="3"/>
      <c r="S113" s="3"/>
      <c r="T113" s="3"/>
      <c r="U113" s="3"/>
      <c r="V113" s="3"/>
      <c r="W113" s="501"/>
      <c r="X113" s="6"/>
    </row>
    <row r="114" spans="1:24" ht="16.5" thickTop="1" thickBot="1" x14ac:dyDescent="0.3">
      <c r="A114" s="3"/>
      <c r="B114" s="3"/>
      <c r="C114" s="3"/>
      <c r="D114" s="3"/>
      <c r="E114" s="3"/>
      <c r="F114" s="3"/>
      <c r="G114" s="3"/>
      <c r="H114" s="3"/>
      <c r="I114" s="3"/>
      <c r="J114" s="3"/>
      <c r="K114" s="3"/>
      <c r="L114" s="3"/>
      <c r="M114" s="3"/>
      <c r="N114" s="3"/>
      <c r="O114" s="3"/>
      <c r="P114" s="3"/>
      <c r="Q114" s="3"/>
      <c r="R114" s="3"/>
      <c r="S114" s="3"/>
      <c r="T114" s="3"/>
      <c r="U114" s="3"/>
      <c r="V114" s="3"/>
      <c r="W114" s="501"/>
      <c r="X114" s="6"/>
    </row>
    <row r="115" spans="1:24" ht="33" customHeight="1" collapsed="1" thickTop="1" thickBot="1" x14ac:dyDescent="0.4">
      <c r="B115" s="435"/>
      <c r="C115" s="436"/>
      <c r="D115" s="436"/>
      <c r="E115" s="436"/>
      <c r="F115" s="436"/>
      <c r="G115" s="10"/>
      <c r="H115" s="11"/>
      <c r="I115" s="11"/>
      <c r="J115" s="11"/>
      <c r="K115" s="11"/>
      <c r="L115" s="11"/>
      <c r="M115" s="11"/>
      <c r="N115" s="11"/>
      <c r="O115" s="11"/>
      <c r="P115" s="11"/>
      <c r="Q115" s="11"/>
      <c r="R115" s="11"/>
      <c r="S115" s="11"/>
      <c r="T115" s="11"/>
      <c r="U115" s="11"/>
      <c r="V115" s="11"/>
      <c r="W115" s="502" t="str">
        <f>IF(X115=0,"← CLICK – "&amp;CHAR(10)&amp;"TO COLLAPSE","← CLICK + "&amp;CHAR(10)&amp;"TO EXPAND")</f>
        <v>← CLICK + 
TO EXPAND</v>
      </c>
      <c r="X115" s="5">
        <f>SUBTOTAL(109,X116:X119)-SUM(X116:X119)</f>
        <v>-4</v>
      </c>
    </row>
    <row r="116" spans="1:24" ht="15.75" hidden="1" outlineLevel="1" thickTop="1" x14ac:dyDescent="0.25">
      <c r="A116" s="3"/>
      <c r="B116" s="3"/>
      <c r="C116" s="3"/>
      <c r="D116" s="3"/>
      <c r="E116" s="3"/>
      <c r="F116" s="3"/>
      <c r="G116" s="3"/>
      <c r="H116" s="3"/>
      <c r="I116" s="3"/>
      <c r="J116" s="3"/>
      <c r="K116" s="3"/>
      <c r="L116" s="3"/>
      <c r="M116" s="3"/>
      <c r="N116" s="3"/>
      <c r="O116" s="3"/>
      <c r="P116" s="3"/>
      <c r="Q116" s="3"/>
      <c r="R116" s="3"/>
      <c r="S116" s="3"/>
      <c r="T116" s="3"/>
      <c r="U116" s="3"/>
      <c r="V116" s="3"/>
      <c r="W116" s="7"/>
      <c r="X116" s="6">
        <v>1</v>
      </c>
    </row>
    <row r="117" spans="1:24" hidden="1" outlineLevel="1" x14ac:dyDescent="0.25">
      <c r="A117" s="3"/>
      <c r="B117" s="3"/>
      <c r="C117" s="3"/>
      <c r="D117" s="3"/>
      <c r="E117" s="3"/>
      <c r="F117" s="3"/>
      <c r="G117" s="3"/>
      <c r="H117" s="3"/>
      <c r="I117" s="3"/>
      <c r="J117" s="3"/>
      <c r="K117" s="3"/>
      <c r="L117" s="3"/>
      <c r="M117" s="3"/>
      <c r="N117" s="3"/>
      <c r="O117" s="3"/>
      <c r="P117" s="3"/>
      <c r="Q117" s="3"/>
      <c r="R117" s="3"/>
      <c r="S117" s="3"/>
      <c r="T117" s="3"/>
      <c r="U117" s="3"/>
      <c r="V117" s="3"/>
      <c r="W117" s="7"/>
      <c r="X117" s="6">
        <v>1</v>
      </c>
    </row>
    <row r="118" spans="1:24" hidden="1" outlineLevel="1" x14ac:dyDescent="0.25">
      <c r="A118" s="3"/>
      <c r="B118" s="3"/>
      <c r="C118" s="3"/>
      <c r="D118" s="3"/>
      <c r="E118" s="3"/>
      <c r="F118" s="3"/>
      <c r="G118" s="3"/>
      <c r="H118" s="3"/>
      <c r="I118" s="3"/>
      <c r="J118" s="3"/>
      <c r="K118" s="3"/>
      <c r="L118" s="3"/>
      <c r="M118" s="3"/>
      <c r="N118" s="3"/>
      <c r="O118" s="3"/>
      <c r="P118" s="3"/>
      <c r="Q118" s="3"/>
      <c r="R118" s="3"/>
      <c r="S118" s="3"/>
      <c r="T118" s="3"/>
      <c r="U118" s="3"/>
      <c r="V118" s="3"/>
      <c r="W118" s="7"/>
      <c r="X118" s="6">
        <v>1</v>
      </c>
    </row>
    <row r="119" spans="1:24" hidden="1" outlineLevel="1" x14ac:dyDescent="0.25">
      <c r="A119" s="3"/>
      <c r="B119" s="3"/>
      <c r="C119" s="3"/>
      <c r="D119" s="3"/>
      <c r="E119" s="3"/>
      <c r="F119" s="3"/>
      <c r="G119" s="3"/>
      <c r="H119" s="3"/>
      <c r="I119" s="3"/>
      <c r="J119" s="3"/>
      <c r="K119" s="3"/>
      <c r="L119" s="3"/>
      <c r="M119" s="3"/>
      <c r="N119" s="3"/>
      <c r="O119" s="3"/>
      <c r="P119" s="3"/>
      <c r="Q119" s="3"/>
      <c r="R119" s="3"/>
      <c r="S119" s="3"/>
      <c r="T119" s="3"/>
      <c r="U119" s="3"/>
      <c r="V119" s="3"/>
      <c r="W119" s="7"/>
      <c r="X119" s="6">
        <v>1</v>
      </c>
    </row>
    <row r="120" spans="1:24" hidden="1" outlineLevel="1" x14ac:dyDescent="0.25">
      <c r="A120" s="3"/>
      <c r="B120" s="3"/>
      <c r="C120" s="3"/>
      <c r="D120" s="3"/>
      <c r="E120" s="3"/>
      <c r="F120" s="3"/>
      <c r="G120" s="3"/>
      <c r="H120" s="3"/>
      <c r="I120" s="3"/>
      <c r="J120" s="3"/>
      <c r="K120" s="3"/>
      <c r="L120" s="3"/>
      <c r="M120" s="3"/>
      <c r="N120" s="3"/>
      <c r="O120" s="3"/>
      <c r="P120" s="3"/>
      <c r="Q120" s="3"/>
      <c r="R120" s="3"/>
      <c r="S120" s="3"/>
      <c r="T120" s="3"/>
      <c r="U120" s="3"/>
      <c r="V120" s="3"/>
      <c r="W120" s="7"/>
      <c r="X120" s="6">
        <v>1</v>
      </c>
    </row>
    <row r="121" spans="1:24" ht="15.75" thickTop="1" x14ac:dyDescent="0.25">
      <c r="A121" s="3"/>
      <c r="B121" s="3"/>
      <c r="C121" s="3"/>
      <c r="D121" s="3"/>
      <c r="E121" s="3"/>
      <c r="F121" s="3"/>
      <c r="G121" s="3"/>
      <c r="H121" s="3"/>
      <c r="I121" s="3"/>
      <c r="J121" s="3"/>
      <c r="K121" s="3"/>
      <c r="L121" s="3"/>
      <c r="M121" s="3"/>
      <c r="N121" s="3"/>
      <c r="O121" s="3"/>
      <c r="P121" s="3"/>
      <c r="Q121" s="3"/>
      <c r="R121" s="3"/>
      <c r="S121" s="3"/>
      <c r="T121" s="3"/>
      <c r="U121" s="3"/>
      <c r="V121" s="3"/>
      <c r="W121" s="7"/>
      <c r="X121" s="7"/>
    </row>
    <row r="122" spans="1:24" ht="54.9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7"/>
      <c r="X122" s="7"/>
    </row>
  </sheetData>
  <sheetProtection sheet="1" objects="1" scenarios="1" formatRows="0"/>
  <conditionalFormatting sqref="B26 H26:W26">
    <cfRule type="expression" dxfId="10" priority="17">
      <formula>NOT($X26=0)</formula>
    </cfRule>
  </conditionalFormatting>
  <conditionalFormatting sqref="G45:W45">
    <cfRule type="expression" dxfId="9" priority="6">
      <formula>NOT($X45=0)</formula>
    </cfRule>
  </conditionalFormatting>
  <conditionalFormatting sqref="G65:W65">
    <cfRule type="expression" dxfId="8" priority="5">
      <formula>NOT($X65=0)</formula>
    </cfRule>
  </conditionalFormatting>
  <conditionalFormatting sqref="G82:W82">
    <cfRule type="expression" dxfId="7" priority="4">
      <formula>NOT($X82=0)</formula>
    </cfRule>
  </conditionalFormatting>
  <conditionalFormatting sqref="G91:W91">
    <cfRule type="expression" dxfId="6" priority="3">
      <formula>NOT($X91=0)</formula>
    </cfRule>
  </conditionalFormatting>
  <conditionalFormatting sqref="G108:W108">
    <cfRule type="expression" dxfId="5" priority="2">
      <formula>NOT($X108=0)</formula>
    </cfRule>
  </conditionalFormatting>
  <conditionalFormatting sqref="G115:W115">
    <cfRule type="expression" dxfId="4" priority="1">
      <formula>NOT($X115=0)</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5EF13-7D41-411C-AB31-9BF953C962A9}">
  <sheetPr codeName="Sheet5">
    <outlinePr summaryBelow="0"/>
    <pageSetUpPr autoPageBreaks="0"/>
  </sheetPr>
  <dimension ref="A1:AD39"/>
  <sheetViews>
    <sheetView showGridLines="0" showRowColHeaders="0" zoomScaleNormal="100" workbookViewId="0">
      <pane ySplit="2" topLeftCell="A3" activePane="bottomLeft" state="frozen"/>
      <selection pane="bottomLeft" activeCell="A3" sqref="A3"/>
    </sheetView>
  </sheetViews>
  <sheetFormatPr defaultColWidth="0" defaultRowHeight="15" customHeight="1" zeroHeight="1" outlineLevelRow="1" x14ac:dyDescent="0.25"/>
  <cols>
    <col min="1" max="1" width="9.5703125" customWidth="1"/>
    <col min="2" max="13" width="9.140625" customWidth="1"/>
    <col min="14" max="20" width="8.28515625" customWidth="1"/>
    <col min="21" max="22" width="9.140625" customWidth="1"/>
    <col min="23" max="30" width="0" hidden="1" customWidth="1"/>
    <col min="31" max="16384" width="9.140625" hidden="1"/>
  </cols>
  <sheetData>
    <row r="1" spans="1:22" ht="36" x14ac:dyDescent="0.55000000000000004">
      <c r="A1" s="7"/>
      <c r="B1" s="308" t="s">
        <v>97</v>
      </c>
      <c r="C1" s="7"/>
      <c r="D1" s="7"/>
      <c r="E1" s="309"/>
      <c r="F1" s="309"/>
      <c r="G1" s="3"/>
      <c r="H1" s="3"/>
      <c r="I1" s="3"/>
      <c r="J1" s="3"/>
      <c r="K1" s="3"/>
      <c r="L1" s="3"/>
      <c r="M1" s="3"/>
      <c r="N1" s="3"/>
      <c r="O1" s="3"/>
      <c r="P1" s="3"/>
      <c r="Q1" s="3"/>
      <c r="R1" s="3"/>
      <c r="S1" s="3"/>
      <c r="T1" s="3"/>
      <c r="U1" s="3"/>
      <c r="V1" s="3"/>
    </row>
    <row r="2" spans="1:22" ht="36" customHeight="1" x14ac:dyDescent="0.4">
      <c r="A2" s="184"/>
      <c r="B2" s="185"/>
      <c r="C2" s="554" t="s">
        <v>98</v>
      </c>
      <c r="D2" s="554"/>
      <c r="E2" s="554"/>
      <c r="F2" s="554"/>
      <c r="G2" s="554"/>
      <c r="H2" s="554"/>
      <c r="I2" s="554"/>
      <c r="J2" s="554"/>
      <c r="K2" s="554"/>
      <c r="L2" s="307"/>
      <c r="M2" s="554" t="s">
        <v>99</v>
      </c>
      <c r="N2" s="554"/>
      <c r="O2" s="554"/>
      <c r="P2" s="554"/>
      <c r="Q2" s="554"/>
      <c r="R2" s="554"/>
      <c r="S2" s="554"/>
      <c r="T2" s="554"/>
      <c r="U2" s="554"/>
      <c r="V2" s="184"/>
    </row>
    <row r="3" spans="1:22" s="3" customFormat="1" ht="40.5" customHeight="1" x14ac:dyDescent="0.35">
      <c r="A3" s="73"/>
    </row>
    <row r="4" spans="1:22" ht="71.25" customHeight="1" outlineLevel="1" x14ac:dyDescent="0.25">
      <c r="A4" s="3"/>
      <c r="B4" s="3"/>
      <c r="C4" s="3"/>
      <c r="D4" s="3"/>
      <c r="E4" s="3"/>
      <c r="F4" s="3"/>
      <c r="G4" s="3"/>
      <c r="H4" s="3"/>
      <c r="I4" s="3"/>
      <c r="J4" s="3"/>
      <c r="K4" s="3"/>
      <c r="L4" s="3"/>
      <c r="M4" s="3"/>
      <c r="N4" s="3"/>
      <c r="O4" s="3"/>
      <c r="P4" s="3"/>
      <c r="Q4" s="3"/>
      <c r="R4" s="3"/>
      <c r="S4" s="3"/>
      <c r="T4" s="3"/>
      <c r="U4" s="3"/>
      <c r="V4" s="3"/>
    </row>
    <row r="5" spans="1:22" x14ac:dyDescent="0.25">
      <c r="A5" s="3"/>
      <c r="B5" s="3"/>
      <c r="C5" s="3"/>
      <c r="D5" s="3"/>
      <c r="E5" s="3"/>
      <c r="F5" s="3"/>
      <c r="G5" s="3"/>
      <c r="H5" s="3"/>
      <c r="I5" s="3"/>
      <c r="J5" s="3"/>
      <c r="K5" s="3"/>
      <c r="L5" s="3"/>
      <c r="M5" s="3"/>
      <c r="N5" s="3"/>
      <c r="O5" s="3"/>
      <c r="P5" s="3"/>
      <c r="Q5" s="3"/>
      <c r="R5" s="3"/>
      <c r="S5" s="3"/>
      <c r="T5" s="3"/>
      <c r="U5" s="3"/>
      <c r="V5" s="3"/>
    </row>
    <row r="6" spans="1:22" ht="40.5" customHeight="1" x14ac:dyDescent="0.25">
      <c r="A6" s="3"/>
      <c r="B6" s="3"/>
      <c r="C6" s="3"/>
      <c r="D6" s="3"/>
      <c r="E6" s="3"/>
      <c r="F6" s="3"/>
      <c r="G6" s="3"/>
      <c r="H6" s="3"/>
      <c r="I6" s="3"/>
      <c r="J6" s="3"/>
      <c r="K6" s="3"/>
      <c r="L6" s="3"/>
      <c r="M6" s="3"/>
      <c r="N6" s="3"/>
      <c r="O6" s="3"/>
      <c r="P6" s="3"/>
      <c r="Q6" s="3"/>
      <c r="R6" s="3"/>
      <c r="S6" s="3"/>
      <c r="T6" s="3"/>
      <c r="U6" s="3"/>
      <c r="V6" s="3"/>
    </row>
    <row r="7" spans="1:22" ht="71.25" customHeight="1" outlineLevel="1" x14ac:dyDescent="0.25">
      <c r="A7" s="3"/>
      <c r="B7" s="3"/>
      <c r="C7" s="3"/>
      <c r="D7" s="3"/>
      <c r="E7" s="3"/>
      <c r="F7" s="3"/>
      <c r="G7" s="3"/>
      <c r="H7" s="3"/>
      <c r="I7" s="3"/>
      <c r="J7" s="3"/>
      <c r="K7" s="3"/>
      <c r="L7" s="3"/>
      <c r="M7" s="3"/>
      <c r="N7" s="3"/>
      <c r="O7" s="3"/>
      <c r="P7" s="3"/>
      <c r="Q7" s="3"/>
      <c r="R7" s="3"/>
      <c r="S7" s="3"/>
      <c r="T7" s="3"/>
      <c r="U7" s="3"/>
      <c r="V7" s="3"/>
    </row>
    <row r="8" spans="1:22" x14ac:dyDescent="0.25">
      <c r="A8" s="3"/>
      <c r="B8" s="3"/>
      <c r="C8" s="3"/>
      <c r="D8" s="3"/>
      <c r="E8" s="3"/>
      <c r="F8" s="3"/>
      <c r="G8" s="3"/>
      <c r="H8" s="3"/>
      <c r="I8" s="3"/>
      <c r="J8" s="3"/>
      <c r="K8" s="3"/>
      <c r="L8" s="3"/>
      <c r="M8" s="3"/>
      <c r="N8" s="3"/>
      <c r="O8" s="3"/>
      <c r="P8" s="3"/>
      <c r="Q8" s="3"/>
      <c r="R8" s="3"/>
      <c r="S8" s="3"/>
      <c r="T8" s="3"/>
      <c r="U8" s="3"/>
      <c r="V8" s="3"/>
    </row>
    <row r="9" spans="1:22" ht="40.5" customHeight="1" x14ac:dyDescent="0.25">
      <c r="A9" s="3"/>
      <c r="B9" s="3"/>
      <c r="C9" s="3"/>
      <c r="D9" s="3"/>
      <c r="E9" s="3"/>
      <c r="F9" s="3"/>
      <c r="G9" s="3"/>
      <c r="H9" s="3"/>
      <c r="I9" s="3"/>
      <c r="J9" s="3"/>
      <c r="K9" s="3"/>
      <c r="L9" s="3"/>
      <c r="M9" s="3"/>
      <c r="N9" s="3"/>
      <c r="O9" s="3"/>
      <c r="P9" s="3"/>
      <c r="Q9" s="3"/>
      <c r="R9" s="3"/>
      <c r="S9" s="3"/>
      <c r="T9" s="3"/>
      <c r="U9" s="3"/>
      <c r="V9" s="3"/>
    </row>
    <row r="10" spans="1:22" ht="83.25" customHeight="1" outlineLevel="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3"/>
      <c r="C11" s="3"/>
      <c r="D11" s="3"/>
      <c r="E11" s="3"/>
      <c r="F11" s="3"/>
      <c r="G11" s="3"/>
      <c r="H11" s="3"/>
      <c r="I11" s="3"/>
      <c r="J11" s="3"/>
      <c r="K11" s="3"/>
      <c r="L11" s="3"/>
      <c r="M11" s="3"/>
      <c r="N11" s="3"/>
      <c r="O11" s="3"/>
      <c r="P11" s="3"/>
      <c r="Q11" s="3"/>
      <c r="R11" s="3"/>
      <c r="S11" s="3"/>
      <c r="T11" s="3"/>
      <c r="U11" s="3"/>
      <c r="V11" s="3"/>
    </row>
    <row r="12" spans="1:22" ht="40.5" customHeight="1" x14ac:dyDescent="0.25">
      <c r="A12" s="3"/>
      <c r="B12" s="3"/>
      <c r="C12" s="3"/>
      <c r="D12" s="3"/>
      <c r="E12" s="3"/>
      <c r="F12" s="3"/>
      <c r="G12" s="3"/>
      <c r="H12" s="3"/>
      <c r="I12" s="3"/>
      <c r="J12" s="3"/>
      <c r="K12" s="3"/>
      <c r="L12" s="3"/>
      <c r="M12" s="3"/>
      <c r="N12" s="3"/>
      <c r="O12" s="3"/>
      <c r="P12" s="3"/>
      <c r="Q12" s="3"/>
      <c r="R12" s="3"/>
      <c r="S12" s="3"/>
      <c r="T12" s="3"/>
      <c r="U12" s="3"/>
      <c r="V12" s="3"/>
    </row>
    <row r="13" spans="1:22" ht="83.25" customHeight="1" outlineLevel="1" x14ac:dyDescent="0.25">
      <c r="A13" s="3"/>
      <c r="B13" s="3"/>
      <c r="C13" s="3"/>
      <c r="D13" s="3"/>
      <c r="E13" s="3"/>
      <c r="F13" s="3"/>
      <c r="G13" s="3"/>
      <c r="H13" s="3"/>
      <c r="I13" s="3"/>
      <c r="J13" s="3"/>
      <c r="K13" s="3"/>
      <c r="L13" s="3"/>
      <c r="M13" s="3"/>
      <c r="N13" s="3"/>
      <c r="O13" s="3"/>
      <c r="P13" s="3"/>
      <c r="Q13" s="3"/>
      <c r="R13" s="3"/>
      <c r="S13" s="3"/>
      <c r="T13" s="3"/>
      <c r="U13" s="3"/>
      <c r="V13" s="3"/>
    </row>
    <row r="14" spans="1:22" x14ac:dyDescent="0.25">
      <c r="A14" s="3"/>
      <c r="B14" s="3"/>
      <c r="C14" s="3"/>
      <c r="D14" s="3"/>
      <c r="E14" s="3"/>
      <c r="F14" s="3"/>
      <c r="G14" s="3"/>
      <c r="H14" s="3"/>
      <c r="I14" s="3"/>
      <c r="J14" s="3"/>
      <c r="K14" s="3"/>
      <c r="L14" s="3"/>
      <c r="M14" s="3"/>
      <c r="N14" s="3"/>
      <c r="O14" s="3"/>
      <c r="P14" s="3"/>
      <c r="Q14" s="3"/>
      <c r="R14" s="3"/>
      <c r="S14" s="3"/>
      <c r="T14" s="3"/>
      <c r="U14" s="3"/>
      <c r="V14" s="3"/>
    </row>
    <row r="15" spans="1:22" ht="40.5" customHeight="1" x14ac:dyDescent="0.25">
      <c r="A15" s="3"/>
      <c r="B15" s="3"/>
      <c r="C15" s="3"/>
      <c r="D15" s="3"/>
      <c r="E15" s="3"/>
      <c r="F15" s="3"/>
      <c r="G15" s="3"/>
      <c r="H15" s="3"/>
      <c r="I15" s="3"/>
      <c r="J15" s="3"/>
      <c r="K15" s="3"/>
      <c r="L15" s="3"/>
      <c r="M15" s="3"/>
      <c r="N15" s="3"/>
      <c r="O15" s="3"/>
      <c r="P15" s="3"/>
      <c r="Q15" s="3"/>
      <c r="R15" s="3"/>
      <c r="S15" s="3"/>
      <c r="T15" s="3"/>
      <c r="U15" s="3"/>
      <c r="V15" s="3"/>
    </row>
    <row r="16" spans="1:22" ht="114" customHeight="1" outlineLevel="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3"/>
      <c r="C17" s="3"/>
      <c r="D17" s="3"/>
      <c r="E17" s="3"/>
      <c r="F17" s="3"/>
      <c r="G17" s="3"/>
      <c r="H17" s="3"/>
      <c r="I17" s="3"/>
      <c r="J17" s="3"/>
      <c r="K17" s="3"/>
      <c r="L17" s="3"/>
      <c r="M17" s="3"/>
      <c r="N17" s="3"/>
      <c r="O17" s="3"/>
      <c r="P17" s="3"/>
      <c r="Q17" s="3"/>
      <c r="R17" s="3"/>
      <c r="S17" s="3"/>
      <c r="T17" s="3"/>
      <c r="U17" s="3"/>
      <c r="V17" s="3"/>
    </row>
    <row r="18" spans="1:22" ht="40.5" customHeight="1" x14ac:dyDescent="0.25">
      <c r="A18" s="3"/>
      <c r="B18" s="3"/>
      <c r="C18" s="3"/>
      <c r="D18" s="3"/>
      <c r="E18" s="3"/>
      <c r="F18" s="3"/>
      <c r="G18" s="3"/>
      <c r="H18" s="3"/>
      <c r="I18" s="3"/>
      <c r="J18" s="3"/>
      <c r="K18" s="3"/>
      <c r="L18" s="3"/>
      <c r="M18" s="3"/>
      <c r="N18" s="3"/>
      <c r="O18" s="3"/>
      <c r="P18" s="3"/>
      <c r="Q18" s="3"/>
      <c r="R18" s="3"/>
      <c r="S18" s="3"/>
      <c r="T18" s="3"/>
      <c r="U18" s="3"/>
      <c r="V18" s="3"/>
    </row>
    <row r="19" spans="1:22" ht="71.25" customHeight="1" outlineLevel="1" x14ac:dyDescent="0.25">
      <c r="A19" s="3"/>
      <c r="B19" s="3"/>
      <c r="C19" s="3"/>
      <c r="D19" s="3"/>
      <c r="E19" s="3"/>
      <c r="F19" s="3"/>
      <c r="G19" s="3"/>
      <c r="H19" s="3"/>
      <c r="I19" s="3"/>
      <c r="J19" s="3"/>
      <c r="K19" s="3"/>
      <c r="L19" s="3"/>
      <c r="M19" s="3"/>
      <c r="N19" s="3"/>
      <c r="O19" s="3"/>
      <c r="P19" s="3"/>
      <c r="Q19" s="3"/>
      <c r="R19" s="3"/>
      <c r="S19" s="3"/>
      <c r="T19" s="3"/>
      <c r="U19" s="3"/>
      <c r="V19" s="3"/>
    </row>
    <row r="20" spans="1:22" x14ac:dyDescent="0.25">
      <c r="A20" s="3"/>
      <c r="B20" s="3"/>
      <c r="C20" s="3"/>
      <c r="D20" s="3"/>
      <c r="E20" s="3"/>
      <c r="F20" s="3"/>
      <c r="G20" s="3"/>
      <c r="H20" s="3"/>
      <c r="I20" s="3"/>
      <c r="J20" s="3"/>
      <c r="K20" s="3"/>
      <c r="L20" s="3"/>
      <c r="M20" s="3"/>
      <c r="N20" s="3"/>
      <c r="O20" s="3"/>
      <c r="P20" s="3"/>
      <c r="Q20" s="3"/>
      <c r="R20" s="3"/>
      <c r="S20" s="3"/>
      <c r="T20" s="3"/>
      <c r="U20" s="3"/>
      <c r="V20" s="3"/>
    </row>
    <row r="21" spans="1:22" ht="40.5" customHeight="1" x14ac:dyDescent="0.25">
      <c r="A21" s="3"/>
      <c r="B21" s="3"/>
      <c r="C21" s="3"/>
      <c r="D21" s="3"/>
      <c r="E21" s="3"/>
      <c r="F21" s="3"/>
      <c r="G21" s="3"/>
      <c r="H21" s="3"/>
      <c r="I21" s="3"/>
      <c r="J21" s="3"/>
      <c r="K21" s="3"/>
      <c r="L21" s="3"/>
      <c r="M21" s="3"/>
      <c r="N21" s="3"/>
      <c r="O21" s="3"/>
      <c r="P21" s="3"/>
      <c r="Q21" s="3"/>
      <c r="R21" s="3"/>
      <c r="S21" s="3"/>
      <c r="T21" s="3"/>
      <c r="U21" s="3"/>
      <c r="V21" s="3"/>
    </row>
    <row r="22" spans="1:22" ht="71.25" customHeight="1" outlineLevel="1" x14ac:dyDescent="0.25">
      <c r="A22" s="3"/>
      <c r="B22" s="3"/>
      <c r="C22" s="3"/>
      <c r="D22" s="3"/>
      <c r="E22" s="3"/>
      <c r="F22" s="3"/>
      <c r="G22" s="3"/>
      <c r="H22" s="3"/>
      <c r="I22" s="3"/>
      <c r="J22" s="3"/>
      <c r="K22" s="3"/>
      <c r="L22" s="3"/>
      <c r="M22" s="3"/>
      <c r="N22" s="3"/>
      <c r="O22" s="3"/>
      <c r="P22" s="3"/>
      <c r="Q22" s="3"/>
      <c r="R22" s="3"/>
      <c r="S22" s="3"/>
      <c r="T22" s="3"/>
      <c r="U22" s="3"/>
      <c r="V22" s="3"/>
    </row>
    <row r="23" spans="1:22" x14ac:dyDescent="0.25">
      <c r="A23" s="3"/>
      <c r="B23" s="3"/>
      <c r="C23" s="3"/>
      <c r="D23" s="3"/>
      <c r="E23" s="3"/>
      <c r="F23" s="3"/>
      <c r="G23" s="3"/>
      <c r="H23" s="3"/>
      <c r="I23" s="3"/>
      <c r="J23" s="3"/>
      <c r="K23" s="3"/>
      <c r="L23" s="3"/>
      <c r="M23" s="3"/>
      <c r="N23" s="3"/>
      <c r="O23" s="3"/>
      <c r="P23" s="3"/>
      <c r="Q23" s="3"/>
      <c r="R23" s="3"/>
      <c r="S23" s="3"/>
      <c r="T23" s="3"/>
      <c r="U23" s="3"/>
      <c r="V23" s="3"/>
    </row>
    <row r="24" spans="1:22" ht="40.5" customHeight="1" x14ac:dyDescent="0.25">
      <c r="A24" s="3"/>
      <c r="B24" s="3"/>
      <c r="C24" s="3"/>
      <c r="D24" s="3"/>
      <c r="E24" s="3"/>
      <c r="F24" s="3"/>
      <c r="G24" s="3"/>
      <c r="H24" s="3"/>
      <c r="I24" s="3"/>
      <c r="J24" s="3"/>
      <c r="K24" s="3"/>
      <c r="L24" s="3"/>
      <c r="M24" s="3"/>
      <c r="N24" s="3"/>
      <c r="O24" s="3"/>
      <c r="P24" s="3"/>
      <c r="Q24" s="3"/>
      <c r="R24" s="3"/>
      <c r="S24" s="3"/>
      <c r="T24" s="3"/>
      <c r="U24" s="3"/>
      <c r="V24" s="3"/>
    </row>
    <row r="25" spans="1:22" ht="71.25" customHeight="1" outlineLevel="1" x14ac:dyDescent="0.25">
      <c r="A25" s="3"/>
      <c r="B25" s="3"/>
      <c r="C25" s="3"/>
      <c r="D25" s="3"/>
      <c r="E25" s="3"/>
      <c r="F25" s="3"/>
      <c r="G25" s="3"/>
      <c r="H25" s="3"/>
      <c r="I25" s="3"/>
      <c r="J25" s="3"/>
      <c r="K25" s="3"/>
      <c r="L25" s="3"/>
      <c r="M25" s="3"/>
      <c r="N25" s="3"/>
      <c r="O25" s="3"/>
      <c r="P25" s="3"/>
      <c r="Q25" s="3"/>
      <c r="R25" s="3"/>
      <c r="S25" s="3"/>
      <c r="T25" s="3"/>
      <c r="U25" s="3"/>
      <c r="V25" s="3"/>
    </row>
    <row r="26" spans="1:22" x14ac:dyDescent="0.25">
      <c r="A26" s="3"/>
      <c r="B26" s="3"/>
      <c r="C26" s="3"/>
      <c r="D26" s="3"/>
      <c r="E26" s="3"/>
      <c r="F26" s="3"/>
      <c r="G26" s="3"/>
      <c r="H26" s="3"/>
      <c r="I26" s="3"/>
      <c r="J26" s="3"/>
      <c r="K26" s="3"/>
      <c r="L26" s="3"/>
      <c r="M26" s="3"/>
      <c r="N26" s="3"/>
      <c r="O26" s="3"/>
      <c r="P26" s="3"/>
      <c r="Q26" s="3"/>
      <c r="R26" s="3"/>
      <c r="S26" s="3"/>
      <c r="T26" s="3"/>
      <c r="U26" s="3"/>
      <c r="V26" s="3"/>
    </row>
    <row r="27" spans="1:22" ht="40.5" customHeight="1" x14ac:dyDescent="0.25">
      <c r="A27" s="3"/>
      <c r="B27" s="3"/>
      <c r="C27" s="3"/>
      <c r="D27" s="3"/>
      <c r="E27" s="3"/>
      <c r="F27" s="3"/>
      <c r="G27" s="3"/>
      <c r="H27" s="3"/>
      <c r="I27" s="3"/>
      <c r="J27" s="3"/>
      <c r="K27" s="3"/>
      <c r="L27" s="3"/>
      <c r="M27" s="3"/>
      <c r="N27" s="3"/>
      <c r="O27" s="3"/>
      <c r="P27" s="3"/>
      <c r="Q27" s="3"/>
      <c r="R27" s="3"/>
      <c r="S27" s="3"/>
      <c r="T27" s="3"/>
      <c r="U27" s="3"/>
      <c r="V27" s="3"/>
    </row>
    <row r="28" spans="1:22" ht="71.25" customHeight="1" outlineLevel="1" x14ac:dyDescent="0.25">
      <c r="A28" s="3"/>
      <c r="B28" s="3"/>
      <c r="C28" s="3"/>
      <c r="D28" s="3"/>
      <c r="E28" s="3"/>
      <c r="F28" s="3"/>
      <c r="G28" s="3"/>
      <c r="H28" s="3"/>
      <c r="I28" s="3"/>
      <c r="J28" s="3"/>
      <c r="K28" s="3"/>
      <c r="L28" s="3"/>
      <c r="M28" s="3"/>
      <c r="N28" s="3"/>
      <c r="O28" s="3"/>
      <c r="P28" s="3"/>
      <c r="Q28" s="3"/>
      <c r="R28" s="3"/>
      <c r="S28" s="3"/>
      <c r="T28" s="3"/>
      <c r="U28" s="3"/>
      <c r="V28" s="3"/>
    </row>
    <row r="29" spans="1:22" x14ac:dyDescent="0.25">
      <c r="A29" s="3"/>
      <c r="B29" s="3"/>
      <c r="C29" s="3"/>
      <c r="D29" s="3"/>
      <c r="E29" s="3"/>
      <c r="F29" s="3"/>
      <c r="G29" s="3"/>
      <c r="H29" s="3"/>
      <c r="I29" s="3"/>
      <c r="J29" s="3"/>
      <c r="K29" s="3"/>
      <c r="L29" s="3"/>
      <c r="M29" s="3"/>
      <c r="N29" s="3"/>
      <c r="O29" s="3"/>
      <c r="P29" s="3"/>
      <c r="Q29" s="3"/>
      <c r="R29" s="3"/>
      <c r="S29" s="3"/>
      <c r="T29" s="3"/>
      <c r="U29" s="3"/>
      <c r="V29" s="3"/>
    </row>
    <row r="30" spans="1:22" ht="40.5" customHeight="1" x14ac:dyDescent="0.25">
      <c r="A30" s="3"/>
      <c r="B30" s="3"/>
      <c r="C30" s="3"/>
      <c r="D30" s="3"/>
      <c r="E30" s="3"/>
      <c r="F30" s="3"/>
      <c r="G30" s="3"/>
      <c r="H30" s="3"/>
      <c r="I30" s="3"/>
      <c r="J30" s="3"/>
      <c r="K30" s="3"/>
      <c r="L30" s="3"/>
      <c r="M30" s="3"/>
      <c r="N30" s="3"/>
      <c r="O30" s="3"/>
      <c r="P30" s="3"/>
      <c r="Q30" s="3"/>
      <c r="R30" s="3"/>
      <c r="S30" s="3"/>
      <c r="T30" s="3"/>
      <c r="U30" s="3"/>
      <c r="V30" s="3"/>
    </row>
    <row r="31" spans="1:22" ht="71.25" customHeight="1" outlineLevel="1" x14ac:dyDescent="0.25">
      <c r="A31" s="3"/>
      <c r="B31" s="3"/>
      <c r="C31" s="3"/>
      <c r="D31" s="3"/>
      <c r="E31" s="3"/>
      <c r="F31" s="3"/>
      <c r="G31" s="3"/>
      <c r="H31" s="3"/>
      <c r="I31" s="3"/>
      <c r="J31" s="3"/>
      <c r="K31" s="3"/>
      <c r="L31" s="3"/>
      <c r="M31" s="3"/>
      <c r="N31" s="3"/>
      <c r="O31" s="3"/>
      <c r="P31" s="3"/>
      <c r="Q31" s="3"/>
      <c r="R31" s="3"/>
      <c r="S31" s="3"/>
      <c r="T31" s="3"/>
      <c r="U31" s="3"/>
      <c r="V31" s="3"/>
    </row>
    <row r="32" spans="1:22" x14ac:dyDescent="0.25">
      <c r="A32" s="3"/>
      <c r="B32" s="3"/>
      <c r="C32" s="3"/>
      <c r="D32" s="3"/>
      <c r="E32" s="3"/>
      <c r="F32" s="3"/>
      <c r="G32" s="3"/>
      <c r="H32" s="3"/>
      <c r="I32" s="3"/>
      <c r="J32" s="3"/>
      <c r="K32" s="3"/>
      <c r="L32" s="3"/>
      <c r="M32" s="3"/>
      <c r="N32" s="3"/>
      <c r="O32" s="3"/>
      <c r="P32" s="3"/>
      <c r="Q32" s="3"/>
      <c r="R32" s="3"/>
      <c r="S32" s="3"/>
      <c r="T32" s="3"/>
      <c r="U32" s="3"/>
      <c r="V32" s="3"/>
    </row>
    <row r="33" spans="1:22" ht="40.5" customHeight="1" x14ac:dyDescent="0.25">
      <c r="A33" s="3"/>
      <c r="B33" s="3"/>
      <c r="C33" s="3"/>
      <c r="D33" s="3"/>
      <c r="E33" s="3"/>
      <c r="F33" s="3"/>
      <c r="G33" s="3"/>
      <c r="H33" s="3"/>
      <c r="I33" s="3"/>
      <c r="J33" s="3"/>
      <c r="K33" s="3"/>
      <c r="L33" s="3"/>
      <c r="M33" s="3"/>
      <c r="N33" s="3"/>
      <c r="O33" s="3"/>
      <c r="P33" s="3"/>
      <c r="Q33" s="3"/>
      <c r="R33" s="3"/>
      <c r="S33" s="3"/>
      <c r="T33" s="3"/>
      <c r="U33" s="3"/>
      <c r="V33" s="3"/>
    </row>
    <row r="34" spans="1:22" ht="71.25" customHeight="1" outlineLevel="1" x14ac:dyDescent="0.25">
      <c r="A34" s="3"/>
      <c r="B34" s="3"/>
      <c r="C34" s="3"/>
      <c r="D34" s="3"/>
      <c r="E34" s="3"/>
      <c r="F34" s="3"/>
      <c r="G34" s="3"/>
      <c r="H34" s="3"/>
      <c r="I34" s="3"/>
      <c r="J34" s="3"/>
      <c r="K34" s="3"/>
      <c r="L34" s="3"/>
      <c r="M34" s="3"/>
      <c r="N34" s="3"/>
      <c r="O34" s="3"/>
      <c r="P34" s="3"/>
      <c r="Q34" s="3"/>
      <c r="R34" s="3"/>
      <c r="S34" s="3"/>
      <c r="T34" s="3"/>
      <c r="U34" s="3"/>
      <c r="V34" s="3"/>
    </row>
    <row r="35" spans="1:22" ht="70.5" customHeight="1" x14ac:dyDescent="0.25">
      <c r="A35" s="3"/>
      <c r="B35" s="3"/>
      <c r="C35" s="3"/>
      <c r="D35" s="3"/>
      <c r="E35" s="3"/>
      <c r="F35" s="3"/>
      <c r="G35" s="3"/>
      <c r="H35" s="3"/>
      <c r="I35" s="3"/>
      <c r="J35" s="3"/>
      <c r="K35" s="3"/>
      <c r="L35" s="3"/>
      <c r="M35" s="3"/>
      <c r="N35" s="3"/>
      <c r="O35" s="3"/>
      <c r="P35" s="3"/>
      <c r="Q35" s="3"/>
      <c r="R35" s="3"/>
      <c r="S35" s="3"/>
      <c r="T35" s="3"/>
      <c r="U35" s="3"/>
      <c r="V35" s="3"/>
    </row>
    <row r="36" spans="1:22" ht="40.5" hidden="1" customHeight="1" x14ac:dyDescent="0.25"/>
    <row r="39" spans="1:22" ht="40.5" hidden="1" customHeight="1" x14ac:dyDescent="0.25"/>
  </sheetData>
  <sheetProtection sheet="1" objects="1" scenarios="1" formatRows="0"/>
  <mergeCells count="2">
    <mergeCell ref="C2:K2"/>
    <mergeCell ref="M2:U2"/>
  </mergeCells>
  <pageMargins left="0" right="0" top="0" bottom="0"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780D3-67AD-405D-8BB8-E942EC743E36}">
  <sheetPr codeName="Sheet3">
    <outlinePr summaryBelow="0"/>
    <pageSetUpPr autoPageBreaks="0"/>
  </sheetPr>
  <dimension ref="A1:AL224"/>
  <sheetViews>
    <sheetView showGridLines="0" showRowColHeaders="0" zoomScaleNormal="100" workbookViewId="0">
      <pane ySplit="2" topLeftCell="A3" activePane="bottomLeft" state="frozen"/>
      <selection pane="bottomLeft" activeCell="A3" sqref="A3"/>
    </sheetView>
  </sheetViews>
  <sheetFormatPr defaultColWidth="0" defaultRowHeight="15" zeroHeight="1" outlineLevelRow="1" x14ac:dyDescent="0.25"/>
  <cols>
    <col min="1" max="1" width="9.5703125" customWidth="1"/>
    <col min="2" max="2" width="7.140625" customWidth="1"/>
    <col min="3" max="3" width="9.140625" customWidth="1"/>
    <col min="4" max="4" width="14.42578125" customWidth="1"/>
    <col min="5" max="5" width="41" customWidth="1"/>
    <col min="6" max="6" width="17.7109375" customWidth="1"/>
    <col min="7" max="7" width="12.28515625" customWidth="1"/>
    <col min="8" max="8" width="7.7109375" customWidth="1"/>
    <col min="9" max="12" width="10.5703125" customWidth="1"/>
    <col min="13" max="13" width="16" customWidth="1"/>
    <col min="14" max="14" width="10.5703125" customWidth="1"/>
    <col min="15" max="15" width="5.28515625" customWidth="1"/>
    <col min="16" max="38" width="0" hidden="1" customWidth="1"/>
    <col min="39" max="16384" width="9.140625" hidden="1"/>
  </cols>
  <sheetData>
    <row r="1" spans="1:15" ht="36" x14ac:dyDescent="0.55000000000000004">
      <c r="A1" s="3"/>
      <c r="B1" s="310" t="s">
        <v>100</v>
      </c>
      <c r="C1" s="3"/>
      <c r="D1" s="202"/>
      <c r="E1" s="12"/>
      <c r="F1" s="12"/>
      <c r="G1" s="12"/>
      <c r="H1" s="12"/>
      <c r="I1" s="12"/>
      <c r="J1" s="12"/>
      <c r="K1" s="12"/>
      <c r="L1" s="3"/>
      <c r="M1" s="3"/>
      <c r="N1" s="3"/>
      <c r="O1" s="3"/>
    </row>
    <row r="2" spans="1:15" ht="20.25" customHeight="1" x14ac:dyDescent="0.4">
      <c r="A2" s="184"/>
      <c r="B2" s="185"/>
      <c r="C2" s="565"/>
      <c r="D2" s="565"/>
      <c r="E2" s="565"/>
      <c r="F2" s="565"/>
      <c r="G2" s="565"/>
      <c r="H2" s="565"/>
      <c r="I2" s="565"/>
      <c r="J2" s="565"/>
      <c r="K2" s="565"/>
      <c r="L2" s="184"/>
      <c r="M2" s="565"/>
      <c r="N2" s="565"/>
      <c r="O2" s="184"/>
    </row>
    <row r="3" spans="1:15" s="3" customFormat="1" ht="33" customHeight="1" collapsed="1" x14ac:dyDescent="0.35">
      <c r="A3" s="73"/>
      <c r="D3" s="203"/>
    </row>
    <row r="4" spans="1:15" s="3" customFormat="1" ht="5.0999999999999996" hidden="1" customHeight="1" outlineLevel="1" x14ac:dyDescent="0.25">
      <c r="A4" s="196"/>
      <c r="B4" s="195"/>
      <c r="D4" s="203"/>
    </row>
    <row r="5" spans="1:15" s="3" customFormat="1" ht="65.25" hidden="1" customHeight="1" outlineLevel="1" x14ac:dyDescent="0.3">
      <c r="A5" s="211" t="s">
        <v>101</v>
      </c>
      <c r="B5" s="191"/>
      <c r="D5" s="208">
        <v>45453</v>
      </c>
      <c r="E5" s="556" t="s">
        <v>102</v>
      </c>
      <c r="F5" s="556"/>
      <c r="O5" s="186"/>
    </row>
    <row r="6" spans="1:15" ht="38.25" hidden="1" customHeight="1" outlineLevel="1" x14ac:dyDescent="0.3">
      <c r="A6" s="211" t="s">
        <v>103</v>
      </c>
      <c r="B6" s="197"/>
      <c r="C6" s="3"/>
      <c r="D6" s="209">
        <v>45458</v>
      </c>
      <c r="E6" s="557" t="s">
        <v>104</v>
      </c>
      <c r="F6" s="557"/>
      <c r="G6" s="3"/>
      <c r="H6" s="3"/>
      <c r="I6" s="3"/>
      <c r="J6" s="3"/>
      <c r="K6" s="3"/>
      <c r="L6" s="3"/>
      <c r="M6" s="3"/>
      <c r="N6" s="3"/>
      <c r="O6" s="186"/>
    </row>
    <row r="7" spans="1:15" ht="38.25" hidden="1" customHeight="1" outlineLevel="1" x14ac:dyDescent="0.3">
      <c r="A7" s="211" t="s">
        <v>103</v>
      </c>
      <c r="B7" s="197"/>
      <c r="C7" s="3"/>
      <c r="D7" s="209">
        <v>45466</v>
      </c>
      <c r="E7" s="557" t="s">
        <v>105</v>
      </c>
      <c r="F7" s="557"/>
      <c r="G7" s="3"/>
      <c r="H7" s="3"/>
      <c r="I7" s="3"/>
      <c r="J7" s="3"/>
      <c r="K7" s="3"/>
      <c r="L7" s="3"/>
      <c r="M7" s="3"/>
      <c r="N7" s="3"/>
      <c r="O7" s="186"/>
    </row>
    <row r="8" spans="1:15" ht="38.25" hidden="1" customHeight="1" outlineLevel="1" x14ac:dyDescent="0.3">
      <c r="A8" s="211" t="s">
        <v>103</v>
      </c>
      <c r="B8" s="197"/>
      <c r="C8" s="3"/>
      <c r="D8" s="209">
        <v>45473</v>
      </c>
      <c r="E8" s="557" t="s">
        <v>106</v>
      </c>
      <c r="F8" s="557"/>
      <c r="G8" s="3"/>
      <c r="H8" s="3"/>
      <c r="I8" s="3"/>
      <c r="J8" s="3"/>
      <c r="K8" s="3"/>
      <c r="L8" s="3"/>
      <c r="M8" s="3"/>
      <c r="N8" s="3"/>
      <c r="O8" s="186"/>
    </row>
    <row r="9" spans="1:15" ht="37.5" hidden="1" outlineLevel="1" x14ac:dyDescent="0.3">
      <c r="A9" s="211" t="s">
        <v>103</v>
      </c>
      <c r="B9" s="197"/>
      <c r="C9" s="3"/>
      <c r="D9" s="209">
        <v>45480</v>
      </c>
      <c r="E9" s="557" t="s">
        <v>107</v>
      </c>
      <c r="F9" s="557"/>
      <c r="G9" s="3"/>
      <c r="H9" s="3"/>
      <c r="I9" s="3"/>
      <c r="J9" s="3"/>
      <c r="K9" s="3"/>
      <c r="L9" s="3"/>
      <c r="M9" s="3"/>
      <c r="N9" s="3"/>
      <c r="O9" s="186"/>
    </row>
    <row r="10" spans="1:15" ht="37.5" hidden="1" outlineLevel="1" x14ac:dyDescent="0.3">
      <c r="A10" s="211" t="s">
        <v>103</v>
      </c>
      <c r="B10" s="197"/>
      <c r="C10" s="3"/>
      <c r="D10" s="209">
        <v>45482</v>
      </c>
      <c r="E10" s="557" t="s">
        <v>108</v>
      </c>
      <c r="F10" s="557"/>
      <c r="G10" s="3"/>
      <c r="H10" s="3"/>
      <c r="I10" s="3"/>
      <c r="J10" s="3"/>
      <c r="K10" s="3"/>
      <c r="L10" s="3"/>
      <c r="M10" s="3"/>
      <c r="N10" s="3"/>
      <c r="O10" s="186"/>
    </row>
    <row r="11" spans="1:15" s="3" customFormat="1" ht="18.75" hidden="1" outlineLevel="1" x14ac:dyDescent="0.3">
      <c r="A11" s="211">
        <v>1</v>
      </c>
      <c r="B11" s="197"/>
      <c r="D11" s="210">
        <v>45485</v>
      </c>
      <c r="E11" s="555" t="s">
        <v>109</v>
      </c>
      <c r="F11" s="555"/>
      <c r="O11" s="186"/>
    </row>
    <row r="12" spans="1:15" ht="14.25" hidden="1" customHeight="1" outlineLevel="1" x14ac:dyDescent="0.3">
      <c r="A12" s="212" t="s">
        <v>110</v>
      </c>
      <c r="B12" s="197"/>
      <c r="C12" s="3"/>
      <c r="D12" s="206" t="str" cm="1">
        <f t="array" ref="D12">IFERROR(TRIM(_xlfn.TEXTSPLIT(SUBSTITUTE(MID(#REF!,8,999)," ","^",1),"^")),"")</f>
        <v/>
      </c>
      <c r="E12" s="198"/>
      <c r="F12" s="198"/>
      <c r="G12" s="3"/>
      <c r="H12" s="190"/>
      <c r="I12" s="3"/>
      <c r="J12" s="3"/>
      <c r="K12" s="3"/>
      <c r="L12" s="3"/>
      <c r="M12" s="3"/>
      <c r="N12" s="3"/>
      <c r="O12" s="3"/>
    </row>
    <row r="13" spans="1:15" ht="16.5" customHeight="1" x14ac:dyDescent="0.25">
      <c r="A13" s="212" t="s">
        <v>110</v>
      </c>
      <c r="B13" s="197"/>
      <c r="C13" s="3"/>
      <c r="D13" s="206" t="str" cm="1">
        <f t="array" ref="D13">IFERROR(TRIM(_xlfn.TEXTSPLIT(SUBSTITUTE(MID(#REF!,8,999)," ","^",1),"^")),"")</f>
        <v/>
      </c>
      <c r="E13" s="198"/>
      <c r="F13" s="198"/>
      <c r="G13" s="3"/>
      <c r="H13" s="3"/>
      <c r="I13" s="3"/>
      <c r="J13" s="3"/>
      <c r="K13" s="3"/>
      <c r="L13" s="3"/>
      <c r="M13" s="3"/>
      <c r="N13" s="3"/>
      <c r="O13" s="3"/>
    </row>
    <row r="14" spans="1:15" ht="33" customHeight="1" collapsed="1" x14ac:dyDescent="0.25">
      <c r="A14" s="212" t="s">
        <v>110</v>
      </c>
      <c r="B14" s="197"/>
      <c r="C14" s="3"/>
      <c r="D14" s="206" t="str" cm="1">
        <f t="array" ref="D14">IFERROR(TRIM(_xlfn.TEXTSPLIT(SUBSTITUTE(MID(#REF!,8,999)," ","^",1),"^")),"")</f>
        <v/>
      </c>
      <c r="E14" s="198"/>
      <c r="F14" s="198"/>
      <c r="G14" s="3"/>
      <c r="H14" s="3"/>
      <c r="I14" s="3"/>
      <c r="J14" s="3"/>
      <c r="K14" s="3"/>
      <c r="L14" s="3"/>
      <c r="M14" s="3"/>
      <c r="N14" s="3"/>
      <c r="O14" s="3"/>
    </row>
    <row r="15" spans="1:15" ht="5.0999999999999996" hidden="1" customHeight="1" outlineLevel="1" x14ac:dyDescent="0.25">
      <c r="A15" s="212" t="s">
        <v>110</v>
      </c>
      <c r="B15" s="197" t="str">
        <f t="shared" ref="B15:B31" si="0">A15</f>
        <v/>
      </c>
      <c r="C15" s="3"/>
      <c r="D15" s="206" t="str" cm="1">
        <f t="array" ref="D15">IFERROR(TRIM(_xlfn.TEXTSPLIT(SUBSTITUTE(MID(#REF!,8,999)," ","^",1),"^")),"")</f>
        <v/>
      </c>
      <c r="E15" s="198"/>
      <c r="F15" s="198"/>
      <c r="G15" s="3"/>
      <c r="H15" s="3"/>
      <c r="I15" s="3"/>
      <c r="J15" s="3"/>
      <c r="K15" s="3"/>
      <c r="L15" s="3"/>
      <c r="M15" s="3"/>
      <c r="N15" s="3"/>
      <c r="O15" s="3"/>
    </row>
    <row r="16" spans="1:15" s="1" customFormat="1" ht="34.5" hidden="1" outlineLevel="1" x14ac:dyDescent="0.3">
      <c r="A16" s="213" t="s">
        <v>103</v>
      </c>
      <c r="B16" s="201"/>
      <c r="C16" s="13"/>
      <c r="D16" s="566" t="s">
        <v>111</v>
      </c>
      <c r="E16" s="568" t="s">
        <v>112</v>
      </c>
      <c r="F16" s="568"/>
      <c r="G16" s="568"/>
      <c r="H16" s="13"/>
      <c r="I16" s="13"/>
      <c r="J16" s="13"/>
      <c r="K16" s="13"/>
      <c r="L16" s="13"/>
      <c r="M16" s="13"/>
      <c r="N16" s="13"/>
      <c r="O16" s="13"/>
    </row>
    <row r="17" spans="1:15" hidden="1" outlineLevel="1" x14ac:dyDescent="0.25">
      <c r="A17" s="214">
        <v>1</v>
      </c>
      <c r="B17" s="197"/>
      <c r="C17" s="3"/>
      <c r="D17" s="562"/>
      <c r="E17" s="569" t="s">
        <v>113</v>
      </c>
      <c r="F17" s="569"/>
      <c r="G17" s="569"/>
      <c r="H17" s="3"/>
      <c r="I17" s="3"/>
      <c r="J17" s="3"/>
      <c r="K17" s="3"/>
      <c r="L17" s="3"/>
      <c r="M17" s="3"/>
      <c r="N17" s="3"/>
      <c r="O17" s="3"/>
    </row>
    <row r="18" spans="1:15" hidden="1" outlineLevel="1" x14ac:dyDescent="0.25">
      <c r="A18" s="214">
        <v>1</v>
      </c>
      <c r="B18" s="197"/>
      <c r="C18" s="3"/>
      <c r="D18" s="562"/>
      <c r="E18" s="569" t="s">
        <v>114</v>
      </c>
      <c r="F18" s="569"/>
      <c r="G18" s="569"/>
      <c r="H18" s="3"/>
      <c r="I18" s="3"/>
      <c r="J18" s="3"/>
      <c r="K18" s="3"/>
      <c r="L18" s="3"/>
      <c r="M18" s="3"/>
      <c r="N18" s="3"/>
      <c r="O18" s="3"/>
    </row>
    <row r="19" spans="1:15" hidden="1" outlineLevel="1" x14ac:dyDescent="0.25">
      <c r="A19" s="214">
        <v>1</v>
      </c>
      <c r="B19" s="197"/>
      <c r="C19" s="3"/>
      <c r="D19" s="562"/>
      <c r="E19" s="569" t="s">
        <v>115</v>
      </c>
      <c r="F19" s="569"/>
      <c r="G19" s="569"/>
      <c r="H19" s="3"/>
      <c r="I19" s="3"/>
      <c r="J19" s="3"/>
      <c r="K19" s="3"/>
      <c r="L19" s="3"/>
      <c r="M19" s="3"/>
      <c r="N19" s="3"/>
      <c r="O19" s="3"/>
    </row>
    <row r="20" spans="1:15" ht="30" hidden="1" outlineLevel="1" x14ac:dyDescent="0.25">
      <c r="A20" s="214" t="s">
        <v>103</v>
      </c>
      <c r="B20" s="197"/>
      <c r="C20" s="3"/>
      <c r="D20" s="562"/>
      <c r="E20" s="569" t="s">
        <v>116</v>
      </c>
      <c r="F20" s="569"/>
      <c r="G20" s="569"/>
      <c r="H20" s="3"/>
      <c r="I20" s="3"/>
      <c r="J20" s="3"/>
      <c r="K20" s="3"/>
      <c r="L20" s="3"/>
      <c r="M20" s="3"/>
      <c r="N20" s="3"/>
      <c r="O20" s="3"/>
    </row>
    <row r="21" spans="1:15" s="200" customFormat="1" ht="31.5" hidden="1" outlineLevel="1" x14ac:dyDescent="0.25">
      <c r="A21" s="215" t="s">
        <v>103</v>
      </c>
      <c r="B21" s="199"/>
      <c r="C21" s="117"/>
      <c r="D21" s="567"/>
      <c r="E21" s="563" t="s">
        <v>117</v>
      </c>
      <c r="F21" s="563"/>
      <c r="G21" s="563"/>
      <c r="H21" s="117"/>
      <c r="I21" s="117"/>
      <c r="J21" s="117"/>
      <c r="K21" s="117"/>
      <c r="L21" s="117"/>
      <c r="M21" s="117"/>
      <c r="N21" s="117"/>
      <c r="O21" s="117"/>
    </row>
    <row r="22" spans="1:15" ht="18.75" hidden="1" outlineLevel="1" x14ac:dyDescent="0.3">
      <c r="A22" s="211">
        <v>1</v>
      </c>
      <c r="B22" s="197"/>
      <c r="C22" s="3"/>
      <c r="D22" s="208"/>
      <c r="E22" s="557" t="s">
        <v>118</v>
      </c>
      <c r="F22" s="557"/>
      <c r="G22" s="557"/>
      <c r="H22" s="3"/>
      <c r="I22" s="3"/>
      <c r="J22" s="3"/>
      <c r="K22" s="3"/>
      <c r="L22" s="3"/>
      <c r="M22" s="3"/>
      <c r="N22" s="3"/>
      <c r="O22" s="3"/>
    </row>
    <row r="23" spans="1:15" ht="37.5" hidden="1" outlineLevel="1" x14ac:dyDescent="0.3">
      <c r="A23" s="211" t="s">
        <v>103</v>
      </c>
      <c r="B23" s="197"/>
      <c r="C23" s="3"/>
      <c r="D23" s="208">
        <v>45482</v>
      </c>
      <c r="E23" s="564" t="s">
        <v>119</v>
      </c>
      <c r="F23" s="564"/>
      <c r="G23" s="564"/>
      <c r="H23" s="3"/>
      <c r="I23" s="3"/>
      <c r="J23" s="3"/>
      <c r="K23" s="3"/>
      <c r="L23" s="3"/>
      <c r="M23" s="3"/>
      <c r="N23" s="3"/>
      <c r="O23" s="3"/>
    </row>
    <row r="24" spans="1:15" ht="37.5" hidden="1" outlineLevel="1" x14ac:dyDescent="0.3">
      <c r="A24" s="211" t="s">
        <v>103</v>
      </c>
      <c r="B24" s="197"/>
      <c r="C24" s="3"/>
      <c r="D24" s="208">
        <v>45570</v>
      </c>
      <c r="E24" s="555" t="s">
        <v>120</v>
      </c>
      <c r="F24" s="555"/>
      <c r="G24" s="555"/>
      <c r="H24" s="3"/>
      <c r="I24" s="3"/>
      <c r="J24" s="3"/>
      <c r="K24" s="3"/>
      <c r="L24" s="3"/>
      <c r="M24" s="3"/>
      <c r="N24" s="3"/>
      <c r="O24" s="3"/>
    </row>
    <row r="25" spans="1:15" ht="18.75" hidden="1" outlineLevel="1" x14ac:dyDescent="0.3">
      <c r="A25" s="211">
        <v>1</v>
      </c>
      <c r="B25" s="197"/>
      <c r="C25" s="3"/>
      <c r="D25" s="208">
        <v>45610</v>
      </c>
      <c r="E25" s="557" t="s">
        <v>121</v>
      </c>
      <c r="F25" s="557"/>
      <c r="G25" s="557"/>
      <c r="H25" s="3"/>
      <c r="I25" s="3"/>
      <c r="J25" s="3"/>
      <c r="K25" s="3"/>
      <c r="L25" s="3"/>
      <c r="M25" s="3"/>
      <c r="N25" s="3"/>
      <c r="O25" s="3"/>
    </row>
    <row r="26" spans="1:15" ht="37.5" hidden="1" outlineLevel="1" x14ac:dyDescent="0.3">
      <c r="A26" s="211" t="s">
        <v>103</v>
      </c>
      <c r="B26" s="197"/>
      <c r="C26" s="3"/>
      <c r="D26" s="208">
        <v>45657</v>
      </c>
      <c r="E26" s="564" t="s">
        <v>122</v>
      </c>
      <c r="F26" s="564"/>
      <c r="G26" s="564"/>
      <c r="H26" s="3"/>
      <c r="I26" s="3"/>
      <c r="J26" s="3"/>
      <c r="K26" s="3"/>
      <c r="L26" s="3"/>
      <c r="M26" s="3"/>
      <c r="N26" s="3"/>
      <c r="O26" s="3"/>
    </row>
    <row r="27" spans="1:15" ht="18.75" hidden="1" outlineLevel="1" x14ac:dyDescent="0.3">
      <c r="A27" s="211">
        <v>1</v>
      </c>
      <c r="B27" s="197"/>
      <c r="C27" s="3"/>
      <c r="D27" s="221">
        <v>45661</v>
      </c>
      <c r="E27" s="555" t="s">
        <v>123</v>
      </c>
      <c r="F27" s="555"/>
      <c r="G27" s="555"/>
      <c r="H27" s="3"/>
      <c r="I27" s="3"/>
      <c r="J27" s="3"/>
      <c r="K27" s="3"/>
      <c r="L27" s="3"/>
      <c r="M27" s="3"/>
      <c r="N27" s="3"/>
      <c r="O27" s="3"/>
    </row>
    <row r="28" spans="1:15" hidden="1" outlineLevel="1" x14ac:dyDescent="0.25">
      <c r="A28" s="212" t="s">
        <v>110</v>
      </c>
      <c r="B28" s="197" t="str">
        <f t="shared" si="0"/>
        <v/>
      </c>
      <c r="C28" s="3"/>
      <c r="D28" s="206" t="str" cm="1">
        <f t="array" ref="D28">IFERROR(TRIM(_xlfn.TEXTSPLIT(SUBSTITUTE(MID(O28,SEARCH("On ",O28)+3,999)," ","^",1),"^")),"")</f>
        <v/>
      </c>
      <c r="E28" s="198"/>
      <c r="F28" s="198"/>
      <c r="G28" s="3"/>
      <c r="H28" s="3"/>
      <c r="I28" s="3"/>
      <c r="J28" s="3"/>
      <c r="K28" s="3"/>
      <c r="L28" s="3"/>
      <c r="M28" s="3"/>
      <c r="N28" s="3"/>
      <c r="O28" s="3"/>
    </row>
    <row r="29" spans="1:15" ht="16.5" customHeight="1" x14ac:dyDescent="0.25">
      <c r="A29" s="212" t="s">
        <v>110</v>
      </c>
      <c r="B29" s="197" t="str">
        <f t="shared" si="0"/>
        <v/>
      </c>
      <c r="C29" s="3"/>
      <c r="D29" s="206" t="str" cm="1">
        <f t="array" ref="D29">IFERROR(TRIM(_xlfn.TEXTSPLIT(SUBSTITUTE(MID(O29,SEARCH("On ",O29)+3,999)," ","^",1),"^")),"")</f>
        <v/>
      </c>
      <c r="E29" s="198"/>
      <c r="F29" s="198"/>
      <c r="G29" s="3"/>
      <c r="H29" s="3"/>
      <c r="I29" s="3"/>
      <c r="J29" s="3"/>
      <c r="K29" s="3"/>
      <c r="L29" s="3"/>
      <c r="M29" s="3"/>
      <c r="N29" s="3"/>
      <c r="O29" s="3"/>
    </row>
    <row r="30" spans="1:15" ht="33" customHeight="1" collapsed="1" x14ac:dyDescent="0.25">
      <c r="A30" s="212" t="s">
        <v>110</v>
      </c>
      <c r="B30" s="197" t="str">
        <f t="shared" si="0"/>
        <v/>
      </c>
      <c r="C30" s="3"/>
      <c r="D30" s="206" t="str" cm="1">
        <f t="array" ref="D30">IFERROR(TRIM(_xlfn.TEXTSPLIT(SUBSTITUTE(MID(O30,SEARCH("On ",O30)+3,999)," ","^",1),"^")),"")</f>
        <v/>
      </c>
      <c r="E30" s="198"/>
      <c r="F30" s="198"/>
      <c r="G30" s="3"/>
      <c r="H30" s="3"/>
      <c r="I30" s="3"/>
      <c r="J30" s="3"/>
      <c r="K30" s="3"/>
      <c r="L30" s="3"/>
      <c r="M30" s="3"/>
      <c r="N30" s="3"/>
      <c r="O30" s="3"/>
    </row>
    <row r="31" spans="1:15" ht="5.0999999999999996" hidden="1" customHeight="1" outlineLevel="1" x14ac:dyDescent="0.25">
      <c r="A31" s="212" t="s">
        <v>124</v>
      </c>
      <c r="B31" s="197" t="str">
        <f t="shared" si="0"/>
        <v>`</v>
      </c>
      <c r="C31" s="3"/>
      <c r="D31" s="206" t="str" cm="1">
        <f t="array" ref="D31">IFERROR(TRIM(_xlfn.TEXTSPLIT(SUBSTITUTE(MID(O31,SEARCH("On ",O31)+3,999)," ","^",1),"^")),"")</f>
        <v/>
      </c>
      <c r="E31" s="198"/>
      <c r="F31" s="198"/>
      <c r="G31" s="3"/>
      <c r="H31" s="3"/>
      <c r="I31" s="3"/>
      <c r="J31" s="3"/>
      <c r="K31" s="3"/>
      <c r="L31" s="3"/>
      <c r="M31" s="3"/>
      <c r="N31" s="3"/>
      <c r="O31" s="3"/>
    </row>
    <row r="32" spans="1:15" ht="26.25" hidden="1" outlineLevel="1" x14ac:dyDescent="0.4">
      <c r="A32" s="216">
        <v>1</v>
      </c>
      <c r="B32" s="3"/>
      <c r="C32" s="3"/>
      <c r="D32" s="219">
        <v>45478</v>
      </c>
      <c r="E32" s="556" t="s">
        <v>125</v>
      </c>
      <c r="F32" s="556"/>
      <c r="G32" s="556"/>
      <c r="H32" s="3"/>
      <c r="I32" s="3"/>
      <c r="J32" s="3"/>
      <c r="K32" s="3"/>
      <c r="L32" s="3"/>
      <c r="M32" s="3"/>
      <c r="N32" s="3"/>
      <c r="O32" s="3"/>
    </row>
    <row r="33" spans="1:15" ht="37.5" hidden="1" outlineLevel="1" x14ac:dyDescent="0.3">
      <c r="A33" s="211" t="s">
        <v>103</v>
      </c>
      <c r="B33" s="3"/>
      <c r="C33" s="3"/>
      <c r="D33" s="208">
        <v>45480</v>
      </c>
      <c r="E33" s="557" t="s">
        <v>126</v>
      </c>
      <c r="F33" s="557"/>
      <c r="G33" s="557"/>
      <c r="H33" s="3"/>
      <c r="I33" s="3"/>
      <c r="J33" s="3"/>
      <c r="K33" s="3"/>
      <c r="L33" s="3"/>
      <c r="M33" s="3"/>
      <c r="N33" s="3"/>
      <c r="O33" s="3"/>
    </row>
    <row r="34" spans="1:15" ht="21" hidden="1" outlineLevel="1" x14ac:dyDescent="0.35">
      <c r="A34" s="217">
        <v>1</v>
      </c>
      <c r="B34" s="3"/>
      <c r="C34" s="3"/>
      <c r="D34" s="561" t="s">
        <v>127</v>
      </c>
      <c r="E34" s="558" t="s">
        <v>128</v>
      </c>
      <c r="F34" s="558"/>
      <c r="G34" s="558"/>
      <c r="H34" s="3"/>
      <c r="I34" s="3"/>
      <c r="J34" s="3"/>
      <c r="K34" s="3"/>
      <c r="L34" s="3"/>
      <c r="M34" s="3"/>
      <c r="N34" s="3"/>
      <c r="O34" s="3"/>
    </row>
    <row r="35" spans="1:15" ht="37.5" hidden="1" outlineLevel="1" x14ac:dyDescent="0.3">
      <c r="A35" s="211" t="s">
        <v>103</v>
      </c>
      <c r="B35" s="3"/>
      <c r="C35" s="3"/>
      <c r="D35" s="562"/>
      <c r="E35" s="559" t="s">
        <v>129</v>
      </c>
      <c r="F35" s="559"/>
      <c r="G35" s="559"/>
      <c r="H35" s="3"/>
      <c r="I35" s="3"/>
      <c r="J35" s="3"/>
      <c r="K35" s="3"/>
      <c r="L35" s="3"/>
      <c r="M35" s="3"/>
      <c r="N35" s="3"/>
      <c r="O35" s="3"/>
    </row>
    <row r="36" spans="1:15" x14ac:dyDescent="0.25">
      <c r="A36" s="212" t="s">
        <v>110</v>
      </c>
      <c r="B36" s="3"/>
      <c r="C36" s="3"/>
      <c r="D36" s="206" t="str" cm="1">
        <f t="array" ref="D36">IFERROR(TRIM(_xlfn.TEXTSPLIT(SUBSTITUTE(MID(#REF!,8,999)," ","^",1),"^")),"")</f>
        <v/>
      </c>
      <c r="E36" s="198"/>
      <c r="F36" s="198"/>
      <c r="G36" s="3"/>
      <c r="H36" s="3"/>
      <c r="I36" s="3"/>
      <c r="J36" s="3"/>
      <c r="K36" s="3"/>
      <c r="L36" s="3"/>
      <c r="M36" s="3"/>
      <c r="N36" s="3"/>
      <c r="O36" s="3"/>
    </row>
    <row r="37" spans="1:15" ht="33" customHeight="1" collapsed="1" x14ac:dyDescent="0.25">
      <c r="A37" s="212" t="s">
        <v>110</v>
      </c>
      <c r="B37" s="197" t="str">
        <f t="shared" ref="B37:B38" si="1">A37</f>
        <v/>
      </c>
      <c r="C37" s="3"/>
      <c r="D37" s="206" t="str" cm="1">
        <f t="array" ref="D37">IFERROR(TRIM(_xlfn.TEXTSPLIT(SUBSTITUTE(MID(O37,SEARCH("On ",O37)+3,999)," ","^",1),"^")),"")</f>
        <v/>
      </c>
      <c r="E37" s="198"/>
      <c r="F37" s="198"/>
      <c r="G37" s="3"/>
      <c r="H37" s="3"/>
      <c r="I37" s="3"/>
      <c r="J37" s="3"/>
      <c r="K37" s="3"/>
      <c r="L37" s="3"/>
      <c r="M37" s="3"/>
      <c r="N37" s="3"/>
      <c r="O37" s="3"/>
    </row>
    <row r="38" spans="1:15" ht="5.0999999999999996" hidden="1" customHeight="1" outlineLevel="1" x14ac:dyDescent="0.25">
      <c r="A38" s="212" t="s">
        <v>124</v>
      </c>
      <c r="B38" s="197" t="str">
        <f t="shared" si="1"/>
        <v>`</v>
      </c>
      <c r="C38" s="3"/>
      <c r="D38" s="206" t="str" cm="1">
        <f t="array" ref="D38">IFERROR(TRIM(_xlfn.TEXTSPLIT(SUBSTITUTE(MID(O38,SEARCH("On ",O38)+3,999)," ","^",1),"^")),"")</f>
        <v/>
      </c>
      <c r="E38" s="198"/>
      <c r="F38" s="198"/>
      <c r="G38" s="3"/>
      <c r="H38" s="3"/>
      <c r="I38" s="3"/>
      <c r="J38" s="3"/>
      <c r="K38" s="3"/>
      <c r="L38" s="3"/>
      <c r="M38" s="3"/>
      <c r="N38" s="3"/>
      <c r="O38" s="3"/>
    </row>
    <row r="39" spans="1:15" ht="26.25" hidden="1" outlineLevel="1" x14ac:dyDescent="0.4">
      <c r="A39" s="216">
        <v>1</v>
      </c>
      <c r="B39" s="3"/>
      <c r="C39" s="3"/>
      <c r="D39" s="219">
        <v>45510</v>
      </c>
      <c r="E39" s="556" t="s">
        <v>130</v>
      </c>
      <c r="F39" s="556"/>
      <c r="G39" s="556"/>
      <c r="H39" s="3"/>
      <c r="I39" s="3"/>
      <c r="J39" s="3"/>
      <c r="K39" s="3"/>
      <c r="L39" s="3"/>
      <c r="M39" s="3"/>
      <c r="N39" s="3"/>
      <c r="O39" s="3"/>
    </row>
    <row r="40" spans="1:15" ht="37.5" hidden="1" outlineLevel="1" x14ac:dyDescent="0.3">
      <c r="A40" s="211" t="s">
        <v>103</v>
      </c>
      <c r="B40" s="3"/>
      <c r="C40" s="3"/>
      <c r="D40" s="209">
        <v>45513</v>
      </c>
      <c r="E40" s="557" t="s">
        <v>131</v>
      </c>
      <c r="F40" s="557"/>
      <c r="G40" s="557"/>
      <c r="H40" s="3"/>
      <c r="I40" s="3"/>
      <c r="J40" s="3"/>
      <c r="K40" s="3"/>
      <c r="L40" s="3"/>
      <c r="M40" s="3"/>
      <c r="N40" s="3"/>
      <c r="O40" s="3"/>
    </row>
    <row r="41" spans="1:15" ht="21" hidden="1" customHeight="1" outlineLevel="1" x14ac:dyDescent="0.3">
      <c r="A41" s="211">
        <v>1</v>
      </c>
      <c r="B41" s="3"/>
      <c r="C41" s="3"/>
      <c r="D41" s="220">
        <v>45519</v>
      </c>
      <c r="E41" s="558" t="s">
        <v>132</v>
      </c>
      <c r="F41" s="558"/>
      <c r="G41" s="558"/>
      <c r="H41" s="3"/>
      <c r="I41" s="3"/>
      <c r="J41" s="3"/>
      <c r="K41" s="3"/>
      <c r="L41" s="3"/>
      <c r="M41" s="3"/>
      <c r="N41" s="3"/>
      <c r="O41" s="3"/>
    </row>
    <row r="42" spans="1:15" ht="31.5" hidden="1" outlineLevel="1" x14ac:dyDescent="0.25">
      <c r="A42" s="215" t="s">
        <v>103</v>
      </c>
      <c r="B42" s="3"/>
      <c r="C42" s="3"/>
      <c r="D42" s="208" t="s">
        <v>110</v>
      </c>
      <c r="E42" s="560" t="s">
        <v>133</v>
      </c>
      <c r="F42" s="560"/>
      <c r="G42" s="560"/>
      <c r="H42" s="3"/>
      <c r="I42" s="3"/>
      <c r="J42" s="3"/>
      <c r="K42" s="3"/>
      <c r="L42" s="3"/>
      <c r="M42" s="3"/>
      <c r="N42" s="3"/>
      <c r="O42" s="3"/>
    </row>
    <row r="43" spans="1:15" ht="21" hidden="1" outlineLevel="1" x14ac:dyDescent="0.35">
      <c r="A43" s="217">
        <v>1</v>
      </c>
      <c r="B43" s="3"/>
      <c r="C43" s="3"/>
      <c r="D43" s="210">
        <v>45540</v>
      </c>
      <c r="E43" s="555" t="s">
        <v>134</v>
      </c>
      <c r="F43" s="555"/>
      <c r="G43" s="555"/>
      <c r="H43" s="3"/>
      <c r="I43" s="3"/>
      <c r="J43" s="3"/>
      <c r="K43" s="3"/>
      <c r="L43" s="3"/>
      <c r="M43" s="3"/>
      <c r="N43" s="3"/>
      <c r="O43" s="3"/>
    </row>
    <row r="44" spans="1:15" hidden="1" outlineLevel="1" x14ac:dyDescent="0.25">
      <c r="A44" s="212" t="s">
        <v>110</v>
      </c>
      <c r="B44" s="3"/>
      <c r="C44" s="3"/>
      <c r="D44" s="206" t="str" cm="1">
        <f t="array" ref="D44">IFERROR(TRIM(_xlfn.TEXTSPLIT(SUBSTITUTE(MID(O44,8,999)," ","^",1),"^")),"")</f>
        <v/>
      </c>
      <c r="E44" s="198"/>
      <c r="F44" s="198"/>
      <c r="G44" s="198"/>
      <c r="H44" s="3"/>
      <c r="I44" s="3"/>
      <c r="J44" s="3"/>
      <c r="K44" s="3"/>
      <c r="L44" s="3"/>
      <c r="M44" s="3"/>
      <c r="N44" s="3"/>
      <c r="O44" s="3"/>
    </row>
    <row r="45" spans="1:15" ht="16.5" customHeight="1" x14ac:dyDescent="0.25">
      <c r="A45" s="212" t="s">
        <v>110</v>
      </c>
      <c r="B45" s="3"/>
      <c r="C45" s="3"/>
      <c r="D45" s="206" t="str" cm="1">
        <f t="array" ref="D45">IFERROR(TRIM(_xlfn.TEXTSPLIT(SUBSTITUTE(MID(O45,8,999)," ","^",1),"^")),"")</f>
        <v/>
      </c>
      <c r="E45" s="198"/>
      <c r="F45" s="198"/>
      <c r="G45" s="198"/>
      <c r="H45" s="3"/>
      <c r="I45" s="3"/>
      <c r="J45" s="3"/>
      <c r="K45" s="3"/>
      <c r="L45" s="3"/>
      <c r="M45" s="3"/>
      <c r="N45" s="3"/>
      <c r="O45" s="3"/>
    </row>
    <row r="46" spans="1:15" ht="33" customHeight="1" collapsed="1" x14ac:dyDescent="0.25">
      <c r="A46" s="212" t="s">
        <v>110</v>
      </c>
      <c r="B46" s="3"/>
      <c r="C46" s="3"/>
      <c r="D46" s="204" t="str" cm="1">
        <f t="array" ref="D46">IFERROR(TRIM(_xlfn.TEXTSPLIT(SUBSTITUTE(MID(O46,8,999)," ","^",1),"^")),"")</f>
        <v/>
      </c>
      <c r="E46" s="192"/>
      <c r="F46" s="192"/>
      <c r="G46" s="192"/>
      <c r="H46" s="3"/>
      <c r="I46" s="3"/>
      <c r="J46" s="3"/>
      <c r="K46" s="3"/>
      <c r="L46" s="3"/>
      <c r="M46" s="3"/>
      <c r="N46" s="3"/>
      <c r="O46" s="3"/>
    </row>
    <row r="47" spans="1:15" ht="5.0999999999999996" hidden="1" customHeight="1" outlineLevel="1" x14ac:dyDescent="0.25">
      <c r="A47" s="212" t="s">
        <v>110</v>
      </c>
      <c r="B47" s="3"/>
      <c r="C47" s="3"/>
      <c r="D47" s="205" t="str" cm="1">
        <f t="array" ref="D47">IFERROR(TRIM(_xlfn.TEXTSPLIT(SUBSTITUTE(MID(O47,8,999)," ","^",1),"^")),"")</f>
        <v/>
      </c>
      <c r="E47" s="194"/>
      <c r="F47" s="198"/>
      <c r="G47" s="3"/>
      <c r="H47" s="3"/>
      <c r="I47" s="3"/>
      <c r="J47" s="3"/>
      <c r="K47" s="3"/>
      <c r="L47" s="3"/>
      <c r="M47" s="3"/>
      <c r="N47" s="3"/>
      <c r="O47" s="3"/>
    </row>
    <row r="48" spans="1:15" ht="39" hidden="1" outlineLevel="1" x14ac:dyDescent="0.3">
      <c r="A48" s="218" t="s">
        <v>103</v>
      </c>
      <c r="B48" s="3"/>
      <c r="C48" s="3"/>
      <c r="D48" s="208">
        <v>45629</v>
      </c>
      <c r="E48" s="187" t="s">
        <v>135</v>
      </c>
      <c r="F48" s="207"/>
      <c r="G48" s="3"/>
      <c r="H48" s="3"/>
      <c r="I48" s="3"/>
      <c r="J48" s="3"/>
      <c r="K48" s="3"/>
      <c r="L48" s="3"/>
      <c r="M48" s="3"/>
      <c r="N48" s="3"/>
      <c r="O48" s="3"/>
    </row>
    <row r="49" spans="1:15" ht="47.25" hidden="1" outlineLevel="1" x14ac:dyDescent="0.25">
      <c r="A49" s="215" t="s">
        <v>101</v>
      </c>
      <c r="B49" s="3"/>
      <c r="C49" s="3"/>
      <c r="D49" s="209">
        <v>45634</v>
      </c>
      <c r="E49" s="188" t="s">
        <v>136</v>
      </c>
      <c r="F49" s="207"/>
      <c r="G49" s="3"/>
      <c r="H49" s="3"/>
      <c r="I49" s="3"/>
      <c r="J49" s="3"/>
      <c r="K49" s="3"/>
      <c r="L49" s="3"/>
      <c r="M49" s="3"/>
      <c r="N49" s="3"/>
      <c r="O49" s="3"/>
    </row>
    <row r="50" spans="1:15" ht="37.5" hidden="1" outlineLevel="1" x14ac:dyDescent="0.3">
      <c r="A50" s="211" t="s">
        <v>103</v>
      </c>
      <c r="B50" s="3"/>
      <c r="C50" s="3"/>
      <c r="D50" s="209">
        <v>45636</v>
      </c>
      <c r="E50" s="188" t="s">
        <v>137</v>
      </c>
      <c r="F50" s="207"/>
      <c r="G50" s="3"/>
      <c r="H50" s="3"/>
      <c r="I50" s="3"/>
      <c r="J50" s="3"/>
      <c r="K50" s="3"/>
      <c r="L50" s="3"/>
      <c r="M50" s="3"/>
      <c r="N50" s="3"/>
      <c r="O50" s="3"/>
    </row>
    <row r="51" spans="1:15" ht="37.5" hidden="1" outlineLevel="1" x14ac:dyDescent="0.3">
      <c r="A51" s="211" t="s">
        <v>103</v>
      </c>
      <c r="B51" s="3"/>
      <c r="C51" s="3"/>
      <c r="D51" s="210">
        <v>45654</v>
      </c>
      <c r="E51" s="189" t="s">
        <v>138</v>
      </c>
      <c r="F51" s="207"/>
      <c r="G51" s="3"/>
      <c r="H51" s="3"/>
      <c r="I51" s="3"/>
      <c r="J51" s="3"/>
      <c r="K51" s="3"/>
      <c r="L51" s="3"/>
      <c r="M51" s="3"/>
      <c r="N51" s="3"/>
      <c r="O51" s="3"/>
    </row>
    <row r="52" spans="1:15" ht="15" hidden="1" customHeight="1" outlineLevel="1" x14ac:dyDescent="0.25">
      <c r="A52" s="212" t="s">
        <v>110</v>
      </c>
      <c r="B52" s="3"/>
      <c r="C52" s="3"/>
      <c r="D52" s="206" t="str" cm="1">
        <f t="array" ref="D52">IFERROR(TRIM(_xlfn.TEXTSPLIT(SUBSTITUTE(MID(O52,8,999)," ","^",1),"^")),"")</f>
        <v/>
      </c>
      <c r="E52" s="198"/>
      <c r="F52" s="198"/>
      <c r="G52" s="3"/>
      <c r="H52" s="3"/>
      <c r="I52" s="3"/>
      <c r="J52" s="3"/>
      <c r="K52" s="3"/>
      <c r="L52" s="3"/>
      <c r="M52" s="3"/>
      <c r="N52" s="3"/>
      <c r="O52" s="3"/>
    </row>
    <row r="53" spans="1:15" ht="6.75" hidden="1" customHeight="1" outlineLevel="1" x14ac:dyDescent="0.25">
      <c r="A53" s="212" t="s">
        <v>110</v>
      </c>
      <c r="B53" s="3"/>
      <c r="C53" s="3"/>
      <c r="D53" s="206" t="str" cm="1">
        <f t="array" ref="D53">IFERROR(TRIM(_xlfn.TEXTSPLIT(SUBSTITUTE(MID(O53,8,999)," ","^",1),"^")),"")</f>
        <v/>
      </c>
      <c r="E53" s="198"/>
      <c r="F53" s="198"/>
      <c r="G53" s="3"/>
      <c r="H53" s="3"/>
      <c r="I53" s="3"/>
      <c r="J53" s="3"/>
      <c r="K53" s="3"/>
      <c r="L53" s="3"/>
      <c r="M53" s="3"/>
      <c r="N53" s="3"/>
      <c r="O53" s="3"/>
    </row>
    <row r="54" spans="1:15" ht="16.5" customHeight="1" x14ac:dyDescent="0.25">
      <c r="A54" s="212" t="s">
        <v>110</v>
      </c>
      <c r="B54" s="3"/>
      <c r="C54" s="3"/>
      <c r="D54" s="206" t="str" cm="1">
        <f t="array" ref="D54">IFERROR(TRIM(_xlfn.TEXTSPLIT(SUBSTITUTE(MID(O54,8,999)," ","^",1),"^")),"")</f>
        <v/>
      </c>
      <c r="E54" s="198"/>
      <c r="F54" s="198"/>
      <c r="G54" s="3"/>
      <c r="H54" s="3"/>
      <c r="I54" s="3"/>
      <c r="J54" s="3"/>
      <c r="K54" s="3"/>
      <c r="L54" s="3"/>
      <c r="M54" s="3"/>
      <c r="N54" s="3"/>
      <c r="O54" s="3"/>
    </row>
    <row r="55" spans="1:15" ht="33" customHeight="1" collapsed="1" x14ac:dyDescent="0.25">
      <c r="A55" s="212" t="s">
        <v>110</v>
      </c>
      <c r="B55" s="3"/>
      <c r="C55" s="3"/>
      <c r="D55" s="206" t="str" cm="1">
        <f t="array" ref="D55">IFERROR(TRIM(_xlfn.TEXTSPLIT(SUBSTITUTE(MID(O55,8,999)," ","^",1),"^")),"")</f>
        <v/>
      </c>
      <c r="E55" s="198"/>
      <c r="F55" s="198"/>
      <c r="G55" s="3"/>
      <c r="H55" s="3"/>
      <c r="I55" s="3"/>
      <c r="J55" s="3"/>
      <c r="K55" s="3"/>
      <c r="L55" s="3"/>
      <c r="M55" s="3"/>
      <c r="N55" s="3"/>
      <c r="O55" s="3"/>
    </row>
    <row r="56" spans="1:15" ht="5.0999999999999996" hidden="1" customHeight="1" outlineLevel="1" x14ac:dyDescent="0.25">
      <c r="A56" s="212">
        <v>1</v>
      </c>
      <c r="B56" s="3"/>
      <c r="C56" s="3"/>
      <c r="D56" s="206" t="str" cm="1">
        <f t="array" ref="D56">IFERROR(TRIM(_xlfn.TEXTSPLIT(SUBSTITUTE(MID(O56,8,999)," ","^",1),"^")),"")</f>
        <v/>
      </c>
      <c r="E56" s="198"/>
      <c r="F56" s="198"/>
      <c r="G56" s="3"/>
      <c r="H56" s="3"/>
      <c r="I56" s="3"/>
      <c r="J56" s="3"/>
      <c r="K56" s="3"/>
      <c r="L56" s="3"/>
      <c r="M56" s="3"/>
      <c r="N56" s="3"/>
      <c r="O56" s="3"/>
    </row>
    <row r="57" spans="1:15" ht="78.75" hidden="1" outlineLevel="1" x14ac:dyDescent="0.25">
      <c r="A57" s="215" t="s">
        <v>34</v>
      </c>
      <c r="B57" s="3"/>
      <c r="C57" s="3"/>
      <c r="D57" s="208">
        <v>45563</v>
      </c>
      <c r="E57" s="192" t="s">
        <v>139</v>
      </c>
      <c r="F57" s="198"/>
      <c r="G57" s="3"/>
      <c r="H57" s="3"/>
      <c r="I57" s="3"/>
      <c r="J57" s="3"/>
      <c r="K57" s="3"/>
      <c r="L57" s="3"/>
      <c r="M57" s="3"/>
      <c r="N57" s="3"/>
      <c r="O57" s="3"/>
    </row>
    <row r="58" spans="1:15" ht="63" hidden="1" outlineLevel="1" x14ac:dyDescent="0.25">
      <c r="A58" s="215" t="s">
        <v>140</v>
      </c>
      <c r="B58" s="3"/>
      <c r="C58" s="3"/>
      <c r="D58" s="209">
        <v>45570</v>
      </c>
      <c r="E58" s="193" t="s">
        <v>141</v>
      </c>
      <c r="F58" s="198"/>
      <c r="G58" s="3"/>
      <c r="H58" s="3"/>
      <c r="I58" s="3"/>
      <c r="J58" s="3"/>
      <c r="K58" s="3"/>
      <c r="L58" s="3"/>
      <c r="M58" s="3"/>
      <c r="N58" s="3"/>
      <c r="O58" s="3"/>
    </row>
    <row r="59" spans="1:15" ht="37.5" hidden="1" outlineLevel="1" x14ac:dyDescent="0.3">
      <c r="A59" s="211" t="s">
        <v>103</v>
      </c>
      <c r="B59" s="3"/>
      <c r="C59" s="3"/>
      <c r="D59" s="209">
        <v>45575</v>
      </c>
      <c r="E59" s="193" t="s">
        <v>142</v>
      </c>
      <c r="F59" s="198"/>
      <c r="G59" s="3"/>
      <c r="H59" s="3"/>
      <c r="I59" s="3"/>
      <c r="J59" s="3"/>
      <c r="K59" s="3"/>
      <c r="L59" s="3"/>
      <c r="M59" s="3"/>
      <c r="N59" s="3"/>
      <c r="O59" s="3"/>
    </row>
    <row r="60" spans="1:15" ht="37.5" hidden="1" outlineLevel="1" x14ac:dyDescent="0.3">
      <c r="A60" s="211" t="s">
        <v>103</v>
      </c>
      <c r="B60" s="3"/>
      <c r="C60" s="3"/>
      <c r="D60" s="210">
        <v>45611</v>
      </c>
      <c r="E60" s="194" t="s">
        <v>143</v>
      </c>
      <c r="F60" s="198"/>
      <c r="G60" s="3"/>
      <c r="H60" s="3"/>
      <c r="I60" s="3"/>
      <c r="J60" s="3"/>
      <c r="K60" s="3"/>
      <c r="L60" s="3"/>
      <c r="M60" s="3"/>
      <c r="N60" s="3"/>
      <c r="O60" s="3"/>
    </row>
    <row r="61" spans="1:15" ht="15" hidden="1" customHeight="1" outlineLevel="1" x14ac:dyDescent="0.25">
      <c r="A61" s="212" t="s">
        <v>110</v>
      </c>
      <c r="B61" s="3"/>
      <c r="C61" s="3"/>
      <c r="D61" s="206" t="str" cm="1">
        <f t="array" ref="D61">IFERROR(TRIM(_xlfn.TEXTSPLIT(SUBSTITUTE(MID(O61,8,999)," ","^",1),"^")),"")</f>
        <v/>
      </c>
      <c r="E61" s="198"/>
      <c r="F61" s="198"/>
      <c r="G61" s="3"/>
      <c r="H61" s="3"/>
      <c r="I61" s="3"/>
      <c r="J61" s="3"/>
      <c r="K61" s="3"/>
      <c r="L61" s="3"/>
      <c r="M61" s="3"/>
      <c r="N61" s="3"/>
      <c r="O61" s="3"/>
    </row>
    <row r="62" spans="1:15" ht="13.5" hidden="1" customHeight="1" outlineLevel="1" x14ac:dyDescent="0.25">
      <c r="A62" s="212" t="s">
        <v>110</v>
      </c>
      <c r="B62" s="3"/>
      <c r="C62" s="3"/>
      <c r="D62" s="206" t="str" cm="1">
        <f t="array" ref="D62">IFERROR(TRIM(_xlfn.TEXTSPLIT(SUBSTITUTE(MID(O62,8,999)," ","^",1),"^")),"")</f>
        <v/>
      </c>
      <c r="E62" s="198"/>
      <c r="F62" s="198"/>
      <c r="G62" s="3"/>
      <c r="H62" s="3"/>
      <c r="I62" s="3"/>
      <c r="J62" s="3"/>
      <c r="K62" s="3"/>
      <c r="L62" s="3"/>
      <c r="M62" s="3"/>
      <c r="N62" s="3"/>
      <c r="O62" s="3"/>
    </row>
    <row r="63" spans="1:15" ht="16.5" customHeight="1" x14ac:dyDescent="0.25">
      <c r="A63" s="212" t="s">
        <v>110</v>
      </c>
      <c r="B63" s="3"/>
      <c r="C63" s="3"/>
      <c r="D63" s="206" t="str" cm="1">
        <f t="array" ref="D63">IFERROR(TRIM(_xlfn.TEXTSPLIT(SUBSTITUTE(MID(O63,8,999)," ","^",1),"^")),"")</f>
        <v/>
      </c>
      <c r="E63" s="198"/>
      <c r="F63" s="198"/>
      <c r="G63" s="3"/>
      <c r="H63" s="3"/>
      <c r="I63" s="3"/>
      <c r="J63" s="3"/>
      <c r="K63" s="3"/>
      <c r="L63" s="3"/>
      <c r="M63" s="3"/>
      <c r="N63" s="3"/>
      <c r="O63" s="3"/>
    </row>
    <row r="64" spans="1:15" ht="33" customHeight="1" collapsed="1" x14ac:dyDescent="0.25">
      <c r="A64" s="212" t="s">
        <v>110</v>
      </c>
      <c r="B64" s="3"/>
      <c r="C64" s="3"/>
      <c r="D64" s="206" t="str" cm="1">
        <f t="array" ref="D64">IFERROR(TRIM(_xlfn.TEXTSPLIT(SUBSTITUTE(MID(O64,8,999)," ","^",1),"^")),"")</f>
        <v/>
      </c>
      <c r="E64" s="198"/>
      <c r="F64" s="198"/>
      <c r="G64" s="3"/>
      <c r="H64" s="3"/>
      <c r="I64" s="3"/>
      <c r="J64" s="3"/>
      <c r="K64" s="3"/>
      <c r="L64" s="3"/>
      <c r="M64" s="3"/>
      <c r="N64" s="3"/>
      <c r="O64" s="3"/>
    </row>
    <row r="65" spans="1:15" ht="5.0999999999999996" hidden="1" customHeight="1" outlineLevel="1" x14ac:dyDescent="0.25">
      <c r="A65" s="212">
        <v>1</v>
      </c>
      <c r="B65" s="3"/>
      <c r="C65" s="3"/>
      <c r="D65" s="206" t="str" cm="1">
        <f t="array" ref="D65">IFERROR(TRIM(_xlfn.TEXTSPLIT(SUBSTITUTE(MID(O65,8,999)," ","^",1),"^")),"")</f>
        <v/>
      </c>
      <c r="E65" s="198"/>
      <c r="F65" s="198"/>
      <c r="G65" s="3"/>
      <c r="H65" s="3"/>
      <c r="I65" s="3"/>
      <c r="J65" s="3"/>
      <c r="K65" s="3"/>
      <c r="L65" s="3"/>
      <c r="M65" s="3"/>
      <c r="N65" s="3"/>
      <c r="O65" s="3"/>
    </row>
    <row r="66" spans="1:15" ht="37.5" hidden="1" outlineLevel="1" x14ac:dyDescent="0.3">
      <c r="A66" s="211" t="s">
        <v>103</v>
      </c>
      <c r="B66" s="3"/>
      <c r="C66" s="3"/>
      <c r="D66" s="208">
        <v>45511</v>
      </c>
      <c r="E66" s="192" t="s">
        <v>144</v>
      </c>
      <c r="F66" s="198"/>
      <c r="G66" s="3"/>
      <c r="H66" s="3"/>
      <c r="I66" s="3"/>
      <c r="J66" s="3"/>
      <c r="K66" s="3"/>
      <c r="L66" s="3"/>
      <c r="M66" s="3"/>
      <c r="N66" s="3"/>
      <c r="O66" s="3"/>
    </row>
    <row r="67" spans="1:15" ht="63.75" hidden="1" outlineLevel="1" x14ac:dyDescent="0.25">
      <c r="A67" s="215" t="s">
        <v>140</v>
      </c>
      <c r="B67" s="3"/>
      <c r="C67" s="3"/>
      <c r="D67" s="209">
        <v>45512</v>
      </c>
      <c r="E67" s="193" t="s">
        <v>145</v>
      </c>
      <c r="F67" s="198"/>
      <c r="G67" s="3"/>
      <c r="H67" s="3"/>
      <c r="I67" s="3"/>
      <c r="J67" s="3"/>
      <c r="K67" s="3"/>
      <c r="L67" s="3"/>
      <c r="M67" s="3"/>
      <c r="N67" s="3"/>
      <c r="O67" s="3"/>
    </row>
    <row r="68" spans="1:15" ht="37.5" hidden="1" outlineLevel="1" x14ac:dyDescent="0.3">
      <c r="A68" s="211" t="s">
        <v>103</v>
      </c>
      <c r="B68" s="3"/>
      <c r="C68" s="3"/>
      <c r="D68" s="210">
        <v>45515</v>
      </c>
      <c r="E68" s="194" t="s">
        <v>146</v>
      </c>
      <c r="F68" s="198"/>
      <c r="G68" s="3"/>
      <c r="H68" s="3"/>
      <c r="I68" s="3"/>
      <c r="J68" s="3"/>
      <c r="K68" s="3"/>
      <c r="L68" s="3"/>
      <c r="M68" s="3"/>
      <c r="N68" s="3"/>
      <c r="O68" s="3"/>
    </row>
    <row r="69" spans="1:15" hidden="1" outlineLevel="1" x14ac:dyDescent="0.25">
      <c r="A69" s="212" t="s">
        <v>110</v>
      </c>
      <c r="B69" s="3"/>
      <c r="C69" s="3"/>
      <c r="D69" s="206" t="str" cm="1">
        <f t="array" ref="D69">IFERROR(TRIM(_xlfn.TEXTSPLIT(SUBSTITUTE(MID(O69,8,999)," ","^",1),"^")),"")</f>
        <v/>
      </c>
      <c r="E69" s="198"/>
      <c r="F69" s="198"/>
      <c r="G69" s="3"/>
      <c r="H69" s="3"/>
      <c r="I69" s="3"/>
      <c r="J69" s="3"/>
      <c r="K69" s="3"/>
      <c r="L69" s="3"/>
      <c r="M69" s="3"/>
      <c r="N69" s="3"/>
      <c r="O69" s="3"/>
    </row>
    <row r="70" spans="1:15" ht="15" hidden="1" customHeight="1" outlineLevel="1" x14ac:dyDescent="0.25">
      <c r="A70" s="212" t="s">
        <v>110</v>
      </c>
      <c r="B70" s="3"/>
      <c r="C70" s="3"/>
      <c r="D70" s="206" t="str" cm="1">
        <f t="array" ref="D70">IFERROR(TRIM(_xlfn.TEXTSPLIT(SUBSTITUTE(MID(O70,8,999)," ","^",1),"^")),"")</f>
        <v/>
      </c>
      <c r="E70" s="198"/>
      <c r="F70" s="198"/>
      <c r="G70" s="3"/>
      <c r="H70" s="3"/>
      <c r="I70" s="3"/>
      <c r="J70" s="3"/>
      <c r="K70" s="3"/>
      <c r="L70" s="3"/>
      <c r="M70" s="3"/>
      <c r="N70" s="3"/>
      <c r="O70" s="3"/>
    </row>
    <row r="71" spans="1:15" ht="15" hidden="1" customHeight="1" outlineLevel="1" x14ac:dyDescent="0.25">
      <c r="A71" s="212" t="s">
        <v>110</v>
      </c>
      <c r="B71" s="3"/>
      <c r="C71" s="3"/>
      <c r="D71" s="206" t="str" cm="1">
        <f t="array" ref="D71">IFERROR(TRIM(_xlfn.TEXTSPLIT(SUBSTITUTE(MID(O71,8,999)," ","^",1),"^")),"")</f>
        <v/>
      </c>
      <c r="E71" s="198"/>
      <c r="F71" s="198"/>
      <c r="G71" s="3"/>
      <c r="H71" s="3"/>
      <c r="I71" s="3"/>
      <c r="J71" s="3"/>
      <c r="K71" s="3"/>
      <c r="L71" s="3"/>
      <c r="M71" s="3"/>
      <c r="N71" s="3"/>
      <c r="O71" s="3"/>
    </row>
    <row r="72" spans="1:15" ht="15" hidden="1" customHeight="1" outlineLevel="1" x14ac:dyDescent="0.25">
      <c r="A72" s="212" t="s">
        <v>110</v>
      </c>
      <c r="B72" s="3"/>
      <c r="C72" s="3"/>
      <c r="D72" s="206" t="str" cm="1">
        <f t="array" ref="D72">IFERROR(TRIM(_xlfn.TEXTSPLIT(SUBSTITUTE(MID(O72,8,999)," ","^",1),"^")),"")</f>
        <v/>
      </c>
      <c r="E72" s="198"/>
      <c r="F72" s="198"/>
      <c r="G72" s="3"/>
      <c r="H72" s="3"/>
      <c r="I72" s="3"/>
      <c r="J72" s="3"/>
      <c r="K72" s="3"/>
      <c r="L72" s="3"/>
      <c r="M72" s="3"/>
      <c r="N72" s="3"/>
      <c r="O72" s="3"/>
    </row>
    <row r="73" spans="1:15" ht="15" hidden="1" customHeight="1" outlineLevel="1" x14ac:dyDescent="0.25">
      <c r="A73" s="212" t="s">
        <v>110</v>
      </c>
      <c r="B73" s="3"/>
      <c r="C73" s="3"/>
      <c r="D73" s="206" t="str" cm="1">
        <f t="array" ref="D73">IFERROR(TRIM(_xlfn.TEXTSPLIT(SUBSTITUTE(MID(O73,8,999)," ","^",1),"^")),"")</f>
        <v/>
      </c>
      <c r="E73" s="198"/>
      <c r="F73" s="198"/>
      <c r="G73" s="3"/>
      <c r="H73" s="3"/>
      <c r="I73" s="3"/>
      <c r="J73" s="3"/>
      <c r="K73" s="3"/>
      <c r="L73" s="3"/>
      <c r="M73" s="3"/>
      <c r="N73" s="3"/>
      <c r="O73" s="3"/>
    </row>
    <row r="74" spans="1:15" ht="23.25" hidden="1" customHeight="1" outlineLevel="1" x14ac:dyDescent="0.25">
      <c r="A74" s="212" t="s">
        <v>110</v>
      </c>
      <c r="B74" s="3"/>
      <c r="C74" s="3"/>
      <c r="D74" s="206" t="str" cm="1">
        <f t="array" ref="D74">IFERROR(TRIM(_xlfn.TEXTSPLIT(SUBSTITUTE(MID(O74,8,999)," ","^",1),"^")),"")</f>
        <v/>
      </c>
      <c r="E74" s="198"/>
      <c r="F74" s="198"/>
      <c r="G74" s="3"/>
      <c r="H74" s="3"/>
      <c r="I74" s="3"/>
      <c r="J74" s="3"/>
      <c r="K74" s="3"/>
      <c r="L74" s="3"/>
      <c r="M74" s="3"/>
      <c r="N74" s="3"/>
      <c r="O74" s="3"/>
    </row>
    <row r="75" spans="1:15" ht="69.95" customHeight="1" x14ac:dyDescent="0.25">
      <c r="A75" s="212" t="s">
        <v>110</v>
      </c>
      <c r="B75" s="3"/>
      <c r="C75" s="3"/>
      <c r="D75" s="206" t="str" cm="1">
        <f t="array" ref="D75">IFERROR(TRIM(_xlfn.TEXTSPLIT(SUBSTITUTE(MID(O75,8,999)," ","^",1),"^")),"")</f>
        <v/>
      </c>
      <c r="E75" s="198"/>
      <c r="F75" s="198"/>
      <c r="G75" s="3"/>
      <c r="H75" s="3"/>
      <c r="I75" s="3"/>
      <c r="J75" s="3"/>
      <c r="K75" s="3"/>
      <c r="L75" s="3"/>
      <c r="M75" s="3"/>
      <c r="N75" s="3"/>
      <c r="O75" s="3"/>
    </row>
    <row r="76" spans="1:15" ht="15" hidden="1" customHeight="1" x14ac:dyDescent="0.25"/>
    <row r="77" spans="1:15" ht="15" hidden="1" customHeight="1" x14ac:dyDescent="0.25"/>
    <row r="78" spans="1:15" ht="15" hidden="1" customHeight="1" x14ac:dyDescent="0.25"/>
    <row r="79" spans="1:15" ht="15" hidden="1" customHeight="1" x14ac:dyDescent="0.25"/>
    <row r="80" spans="1:15"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sheetData>
  <sheetProtection sheet="1" objects="1" scenarios="1" formatRows="0"/>
  <mergeCells count="32">
    <mergeCell ref="M2:N2"/>
    <mergeCell ref="C2:K2"/>
    <mergeCell ref="D16:D21"/>
    <mergeCell ref="E16:G16"/>
    <mergeCell ref="E17:G17"/>
    <mergeCell ref="E18:G18"/>
    <mergeCell ref="E19:G19"/>
    <mergeCell ref="E20:G20"/>
    <mergeCell ref="E11:F11"/>
    <mergeCell ref="E5:F5"/>
    <mergeCell ref="E6:F6"/>
    <mergeCell ref="E7:F7"/>
    <mergeCell ref="E8:F8"/>
    <mergeCell ref="E9:F9"/>
    <mergeCell ref="E10:F10"/>
    <mergeCell ref="D34:D35"/>
    <mergeCell ref="E21:G21"/>
    <mergeCell ref="E22:G22"/>
    <mergeCell ref="E23:G23"/>
    <mergeCell ref="E24:G24"/>
    <mergeCell ref="E25:G25"/>
    <mergeCell ref="E26:G26"/>
    <mergeCell ref="E43:G43"/>
    <mergeCell ref="E27:G27"/>
    <mergeCell ref="E32:G32"/>
    <mergeCell ref="E33:G33"/>
    <mergeCell ref="E34:G34"/>
    <mergeCell ref="E35:G35"/>
    <mergeCell ref="E39:G39"/>
    <mergeCell ref="E40:G40"/>
    <mergeCell ref="E41:G41"/>
    <mergeCell ref="E42:G42"/>
  </mergeCells>
  <pageMargins left="0" right="0" top="0" bottom="0"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C6F5B-35C8-4138-BF9D-3E0F116859A1}">
  <sheetPr codeName="Sheet4"/>
  <dimension ref="A1:AJ110"/>
  <sheetViews>
    <sheetView showRowColHeaders="0"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defaultColWidth="0" defaultRowHeight="15" zeroHeight="1" x14ac:dyDescent="0.25"/>
  <cols>
    <col min="1" max="1" width="3.85546875" customWidth="1"/>
    <col min="2" max="2" width="13.28515625" customWidth="1"/>
    <col min="3" max="3" width="14" customWidth="1"/>
    <col min="4" max="4" width="12" customWidth="1"/>
    <col min="5" max="5" width="14.42578125" customWidth="1"/>
    <col min="6" max="6" width="14" customWidth="1"/>
    <col min="7" max="7" width="12" customWidth="1"/>
    <col min="8" max="8" width="11.140625" bestFit="1" customWidth="1"/>
    <col min="9" max="9" width="37.28515625" customWidth="1"/>
    <col min="10" max="11" width="13.28515625" customWidth="1"/>
    <col min="12" max="12" width="14.28515625" customWidth="1"/>
    <col min="13" max="13" width="17.85546875" bestFit="1" customWidth="1"/>
    <col min="14" max="15" width="13.28515625" customWidth="1"/>
    <col min="16" max="16" width="12.5703125" bestFit="1" customWidth="1"/>
    <col min="17" max="18" width="13.28515625" customWidth="1"/>
    <col min="19" max="19" width="18.140625" bestFit="1" customWidth="1"/>
    <col min="20" max="20" width="15.140625" customWidth="1"/>
    <col min="21" max="21" width="19.7109375" customWidth="1"/>
    <col min="22" max="22" width="93.5703125" customWidth="1"/>
    <col min="23" max="23" width="2.28515625" customWidth="1"/>
    <col min="24" max="35" width="9.140625" hidden="1" customWidth="1"/>
    <col min="36" max="36" width="2.28515625" customWidth="1"/>
    <col min="37" max="16384" width="9.140625" hidden="1"/>
  </cols>
  <sheetData>
    <row r="1" spans="1:36" ht="36" x14ac:dyDescent="0.55000000000000004">
      <c r="A1" s="3"/>
      <c r="B1" s="3"/>
      <c r="C1" s="26" t="s">
        <v>85</v>
      </c>
      <c r="D1" s="3"/>
      <c r="E1" s="3"/>
      <c r="F1" s="12"/>
      <c r="G1" s="12"/>
      <c r="H1" s="3"/>
      <c r="I1" s="3"/>
      <c r="J1" s="3"/>
      <c r="K1" s="3"/>
      <c r="L1" s="12"/>
      <c r="M1" s="12"/>
      <c r="N1" s="12"/>
      <c r="O1" s="12"/>
      <c r="P1" s="12"/>
      <c r="Q1" s="3"/>
      <c r="R1" s="3"/>
      <c r="S1" s="3"/>
      <c r="T1" s="3"/>
      <c r="U1" s="3"/>
      <c r="V1" s="3"/>
      <c r="W1" s="3"/>
      <c r="AJ1" s="3"/>
    </row>
    <row r="2" spans="1:36" ht="26.25" x14ac:dyDescent="0.25">
      <c r="A2" s="3"/>
      <c r="B2" s="13"/>
      <c r="C2" s="27" t="s">
        <v>147</v>
      </c>
      <c r="D2" s="3"/>
      <c r="E2" s="3"/>
      <c r="F2" s="3"/>
      <c r="G2" s="3"/>
      <c r="H2" s="3"/>
      <c r="I2" s="3"/>
      <c r="J2" s="3"/>
      <c r="K2" s="3"/>
      <c r="L2" s="3"/>
      <c r="M2" s="3"/>
      <c r="N2" s="3"/>
      <c r="O2" s="3"/>
      <c r="P2" s="3"/>
      <c r="Q2" s="3"/>
      <c r="R2" s="83"/>
      <c r="S2" s="3"/>
      <c r="T2" s="3"/>
      <c r="U2" s="3"/>
      <c r="V2" s="3"/>
      <c r="W2" s="3"/>
      <c r="AJ2" s="3"/>
    </row>
    <row r="3" spans="1:36" s="75" customFormat="1" ht="21" x14ac:dyDescent="0.35">
      <c r="A3" s="73"/>
      <c r="B3" s="74"/>
      <c r="C3" s="73"/>
      <c r="D3" s="73"/>
      <c r="E3" s="73"/>
      <c r="F3" s="73"/>
      <c r="G3" s="73"/>
      <c r="H3" s="73"/>
      <c r="I3" s="73"/>
      <c r="J3" s="73"/>
      <c r="K3" s="73"/>
      <c r="L3" s="73"/>
      <c r="M3" s="73"/>
      <c r="N3" s="73"/>
      <c r="O3" s="73"/>
      <c r="P3" s="73"/>
      <c r="Q3" s="3"/>
      <c r="R3" s="73"/>
      <c r="S3" s="73"/>
      <c r="T3" s="73"/>
      <c r="U3" s="73"/>
      <c r="V3" s="73"/>
      <c r="W3" s="73"/>
      <c r="AJ3" s="73"/>
    </row>
    <row r="4" spans="1:36" s="75" customFormat="1" ht="31.5" customHeight="1" x14ac:dyDescent="0.35">
      <c r="A4" s="73"/>
      <c r="B4" s="74"/>
      <c r="C4" s="73"/>
      <c r="D4" s="73"/>
      <c r="E4" s="73"/>
      <c r="F4" s="73"/>
      <c r="G4" s="73"/>
      <c r="H4" s="73"/>
      <c r="I4" s="73"/>
      <c r="J4" s="73"/>
      <c r="K4" s="73"/>
      <c r="L4" s="73"/>
      <c r="M4" s="73"/>
      <c r="N4" s="73"/>
      <c r="O4" s="73"/>
      <c r="P4" s="73"/>
      <c r="Q4" s="73"/>
      <c r="R4" s="73"/>
      <c r="S4" s="73"/>
      <c r="T4" s="73"/>
      <c r="U4" s="73"/>
      <c r="V4" s="73"/>
      <c r="W4" s="73"/>
      <c r="AJ4" s="73"/>
    </row>
    <row r="5" spans="1:36" s="75" customFormat="1" ht="31.5" customHeight="1" x14ac:dyDescent="0.35">
      <c r="A5" s="73"/>
      <c r="B5" s="74"/>
      <c r="C5" s="73"/>
      <c r="D5" s="73"/>
      <c r="E5" s="73"/>
      <c r="F5" s="73"/>
      <c r="G5" s="73"/>
      <c r="H5" s="73"/>
      <c r="I5" s="73"/>
      <c r="J5" s="73"/>
      <c r="K5" s="73"/>
      <c r="L5" s="73"/>
      <c r="M5" s="73"/>
      <c r="N5" s="73"/>
      <c r="O5" s="73"/>
      <c r="P5" s="73"/>
      <c r="Q5" s="73"/>
      <c r="R5" s="73"/>
      <c r="S5" s="73"/>
      <c r="T5" s="73"/>
      <c r="U5" s="73"/>
      <c r="V5" s="73"/>
      <c r="W5" s="73"/>
      <c r="AJ5" s="73"/>
    </row>
    <row r="6" spans="1:36" s="75" customFormat="1" ht="21" x14ac:dyDescent="0.35">
      <c r="A6" s="73"/>
      <c r="B6" s="74"/>
      <c r="C6" s="73"/>
      <c r="D6" s="73"/>
      <c r="E6" s="73"/>
      <c r="F6" s="73"/>
      <c r="G6" s="73"/>
      <c r="H6" s="73"/>
      <c r="I6" s="73"/>
      <c r="J6" s="73"/>
      <c r="K6" s="73"/>
      <c r="L6" s="73"/>
      <c r="M6" s="73"/>
      <c r="N6" s="73"/>
      <c r="O6" s="73"/>
      <c r="P6" s="73"/>
      <c r="Q6" s="73"/>
      <c r="R6" s="73"/>
      <c r="S6" s="73"/>
      <c r="T6" s="73"/>
      <c r="U6" s="73"/>
      <c r="V6" s="73"/>
      <c r="W6" s="73"/>
      <c r="AJ6" s="73"/>
    </row>
    <row r="7" spans="1:36" s="14" customFormat="1" ht="30" x14ac:dyDescent="0.25">
      <c r="A7" s="24"/>
      <c r="B7" s="576" t="s">
        <v>148</v>
      </c>
      <c r="C7" s="576"/>
      <c r="D7" s="576"/>
      <c r="E7" s="576"/>
      <c r="F7" s="576"/>
      <c r="G7" s="576"/>
      <c r="H7" s="576"/>
      <c r="I7" s="30"/>
      <c r="J7" s="30"/>
      <c r="K7" s="76"/>
      <c r="L7" s="574" t="s">
        <v>149</v>
      </c>
      <c r="M7" s="575"/>
      <c r="N7" s="570" t="s">
        <v>150</v>
      </c>
      <c r="O7" s="571"/>
      <c r="P7" s="572" t="s">
        <v>151</v>
      </c>
      <c r="Q7" s="572"/>
      <c r="R7" s="572"/>
      <c r="S7" s="572"/>
      <c r="T7" s="573"/>
      <c r="U7" s="80" t="s">
        <v>152</v>
      </c>
      <c r="V7" s="66" t="s">
        <v>153</v>
      </c>
      <c r="W7" s="24"/>
      <c r="AJ7" s="24"/>
    </row>
    <row r="8" spans="1:36" s="65" customFormat="1" ht="5.25" x14ac:dyDescent="0.15">
      <c r="A8" s="60"/>
      <c r="B8" s="61"/>
      <c r="C8" s="61"/>
      <c r="D8" s="61"/>
      <c r="E8" s="61"/>
      <c r="F8" s="61"/>
      <c r="G8" s="61"/>
      <c r="H8" s="61"/>
      <c r="I8" s="60"/>
      <c r="J8" s="60"/>
      <c r="K8" s="77"/>
      <c r="L8" s="62"/>
      <c r="M8" s="78"/>
      <c r="N8" s="62"/>
      <c r="O8" s="78"/>
      <c r="P8" s="63"/>
      <c r="Q8" s="63"/>
      <c r="R8" s="63"/>
      <c r="S8" s="63"/>
      <c r="T8" s="79"/>
      <c r="U8" s="81"/>
      <c r="V8" s="64"/>
      <c r="W8" s="60"/>
      <c r="AJ8" s="60"/>
    </row>
    <row r="9" spans="1:36" s="15" customFormat="1" ht="63.75" thickBot="1" x14ac:dyDescent="0.3">
      <c r="A9" s="23"/>
      <c r="B9" s="29" t="s">
        <v>154</v>
      </c>
      <c r="C9" s="28" t="s">
        <v>155</v>
      </c>
      <c r="D9" s="28" t="s">
        <v>156</v>
      </c>
      <c r="E9" s="28" t="s">
        <v>157</v>
      </c>
      <c r="F9" s="28" t="s">
        <v>158</v>
      </c>
      <c r="G9" s="28" t="s">
        <v>159</v>
      </c>
      <c r="H9" s="28" t="s">
        <v>53</v>
      </c>
      <c r="I9" s="345" t="s">
        <v>160</v>
      </c>
      <c r="J9" s="366" t="s">
        <v>161</v>
      </c>
      <c r="K9" s="346" t="s">
        <v>162</v>
      </c>
      <c r="L9" s="344" t="s">
        <v>163</v>
      </c>
      <c r="M9" s="346" t="s">
        <v>164</v>
      </c>
      <c r="N9" s="344" t="s">
        <v>165</v>
      </c>
      <c r="O9" s="346" t="s">
        <v>166</v>
      </c>
      <c r="P9" s="344" t="s">
        <v>167</v>
      </c>
      <c r="Q9" s="344" t="s">
        <v>44</v>
      </c>
      <c r="R9" s="365" t="s">
        <v>48</v>
      </c>
      <c r="S9" s="344" t="s">
        <v>168</v>
      </c>
      <c r="T9" s="364" t="s">
        <v>41</v>
      </c>
      <c r="U9" s="442" t="s">
        <v>169</v>
      </c>
      <c r="V9" s="443" t="s">
        <v>170</v>
      </c>
      <c r="W9" s="23"/>
      <c r="AJ9" s="23"/>
    </row>
    <row r="10" spans="1:36" ht="15.75" thickBot="1" x14ac:dyDescent="0.3">
      <c r="A10" s="482">
        <f>ROW(A$1)</f>
        <v>1</v>
      </c>
      <c r="B10" s="137" t="s">
        <v>171</v>
      </c>
      <c r="C10" s="138">
        <v>11111111111</v>
      </c>
      <c r="D10" s="138">
        <v>111111111</v>
      </c>
      <c r="E10" s="139" t="s">
        <v>172</v>
      </c>
      <c r="F10" s="140">
        <v>87963151792</v>
      </c>
      <c r="G10" s="141" t="s">
        <v>173</v>
      </c>
      <c r="H10" s="142">
        <v>34552</v>
      </c>
      <c r="I10" s="142" t="s">
        <v>174</v>
      </c>
      <c r="J10" s="143">
        <v>45446</v>
      </c>
      <c r="K10" s="144">
        <v>45476</v>
      </c>
      <c r="L10" s="145" t="s">
        <v>175</v>
      </c>
      <c r="M10" s="146" t="s">
        <v>176</v>
      </c>
      <c r="N10" s="147"/>
      <c r="O10" s="148"/>
      <c r="P10" s="149" t="s">
        <v>177</v>
      </c>
      <c r="Q10" s="150">
        <v>45448</v>
      </c>
      <c r="R10" s="150">
        <v>45448</v>
      </c>
      <c r="S10" s="150" t="s">
        <v>176</v>
      </c>
      <c r="T10" s="144"/>
      <c r="U10" s="279" t="s">
        <v>178</v>
      </c>
      <c r="V10" s="280"/>
      <c r="W10" s="3"/>
      <c r="AJ10" s="3"/>
    </row>
    <row r="11" spans="1:36" ht="16.5" thickTop="1" thickBot="1" x14ac:dyDescent="0.3">
      <c r="A11" s="482">
        <f>ROW(A$2)</f>
        <v>2</v>
      </c>
      <c r="B11" s="154" t="s">
        <v>171</v>
      </c>
      <c r="C11" s="155">
        <v>11111111111</v>
      </c>
      <c r="D11" s="155">
        <v>111111111</v>
      </c>
      <c r="E11" s="156" t="s">
        <v>179</v>
      </c>
      <c r="F11" s="157">
        <v>58532774186</v>
      </c>
      <c r="G11" s="158" t="s">
        <v>180</v>
      </c>
      <c r="H11" s="159">
        <v>5000</v>
      </c>
      <c r="I11" s="159" t="s">
        <v>181</v>
      </c>
      <c r="J11" s="160">
        <v>45473</v>
      </c>
      <c r="K11" s="161">
        <v>45478</v>
      </c>
      <c r="L11" s="162" t="s">
        <v>182</v>
      </c>
      <c r="M11" s="163" t="s">
        <v>183</v>
      </c>
      <c r="N11" s="164"/>
      <c r="O11" s="165"/>
      <c r="P11" s="166"/>
      <c r="Q11" s="167"/>
      <c r="R11" s="167"/>
      <c r="S11" s="167"/>
      <c r="T11" s="161"/>
      <c r="U11" s="281" t="s">
        <v>178</v>
      </c>
      <c r="V11" s="278"/>
      <c r="W11" s="3"/>
      <c r="AJ11" s="3"/>
    </row>
    <row r="12" spans="1:36" ht="16.5" thickTop="1" thickBot="1" x14ac:dyDescent="0.3">
      <c r="A12" s="482">
        <f>ROW(A$3)</f>
        <v>3</v>
      </c>
      <c r="B12" s="154" t="s">
        <v>171</v>
      </c>
      <c r="C12" s="155">
        <v>11111111111</v>
      </c>
      <c r="D12" s="155">
        <v>111111111</v>
      </c>
      <c r="E12" s="156" t="s">
        <v>172</v>
      </c>
      <c r="F12" s="157">
        <v>87963151792</v>
      </c>
      <c r="G12" s="158" t="s">
        <v>173</v>
      </c>
      <c r="H12" s="159">
        <v>14728</v>
      </c>
      <c r="I12" s="159" t="s">
        <v>174</v>
      </c>
      <c r="J12" s="160">
        <v>45458</v>
      </c>
      <c r="K12" s="161">
        <v>45481</v>
      </c>
      <c r="L12" s="162" t="s">
        <v>175</v>
      </c>
      <c r="M12" s="163" t="s">
        <v>176</v>
      </c>
      <c r="N12" s="168"/>
      <c r="O12" s="169"/>
      <c r="P12" s="166" t="s">
        <v>184</v>
      </c>
      <c r="Q12" s="167">
        <v>45462</v>
      </c>
      <c r="R12" s="167">
        <v>45463</v>
      </c>
      <c r="S12" s="170" t="s">
        <v>176</v>
      </c>
      <c r="T12" s="161"/>
      <c r="U12" s="282" t="s">
        <v>178</v>
      </c>
      <c r="V12" s="283"/>
      <c r="W12" s="3"/>
      <c r="AJ12" s="3"/>
    </row>
    <row r="13" spans="1:36" ht="16.5" thickTop="1" thickBot="1" x14ac:dyDescent="0.3">
      <c r="A13" s="482">
        <f>ROW(A$4)</f>
        <v>4</v>
      </c>
      <c r="B13" s="154" t="s">
        <v>171</v>
      </c>
      <c r="C13" s="171">
        <v>11111111111</v>
      </c>
      <c r="D13" s="171">
        <v>111111111</v>
      </c>
      <c r="E13" s="159" t="s">
        <v>185</v>
      </c>
      <c r="F13" s="157">
        <v>82493337096</v>
      </c>
      <c r="G13" s="158" t="s">
        <v>186</v>
      </c>
      <c r="H13" s="159">
        <v>20000</v>
      </c>
      <c r="I13" s="159" t="s">
        <v>187</v>
      </c>
      <c r="J13" s="160">
        <v>45458</v>
      </c>
      <c r="K13" s="172">
        <v>45485</v>
      </c>
      <c r="L13" s="173" t="s">
        <v>188</v>
      </c>
      <c r="M13" s="174" t="s">
        <v>176</v>
      </c>
      <c r="N13" s="151"/>
      <c r="O13" s="175"/>
      <c r="P13" s="176" t="s">
        <v>189</v>
      </c>
      <c r="Q13" s="177">
        <v>45458</v>
      </c>
      <c r="R13" s="177"/>
      <c r="S13" s="178" t="s">
        <v>176</v>
      </c>
      <c r="T13" s="172"/>
      <c r="U13" s="281" t="s">
        <v>178</v>
      </c>
      <c r="V13" s="470" t="s">
        <v>190</v>
      </c>
      <c r="W13" s="3"/>
      <c r="AJ13" s="3"/>
    </row>
    <row r="14" spans="1:36" ht="16.5" thickTop="1" thickBot="1" x14ac:dyDescent="0.3">
      <c r="A14" s="482">
        <f>ROW(A$5)</f>
        <v>5</v>
      </c>
      <c r="B14" s="154" t="s">
        <v>171</v>
      </c>
      <c r="C14" s="155">
        <v>11111111111</v>
      </c>
      <c r="D14" s="155">
        <v>111111111</v>
      </c>
      <c r="E14" s="156" t="s">
        <v>185</v>
      </c>
      <c r="F14" s="157">
        <v>82493337096</v>
      </c>
      <c r="G14" s="158" t="s">
        <v>186</v>
      </c>
      <c r="H14" s="159">
        <v>30000</v>
      </c>
      <c r="I14" s="159" t="s">
        <v>187</v>
      </c>
      <c r="J14" s="160">
        <v>45466</v>
      </c>
      <c r="K14" s="172">
        <v>45485</v>
      </c>
      <c r="L14" s="173" t="s">
        <v>188</v>
      </c>
      <c r="M14" s="174" t="s">
        <v>176</v>
      </c>
      <c r="N14" s="164"/>
      <c r="O14" s="165"/>
      <c r="P14" s="166" t="s">
        <v>191</v>
      </c>
      <c r="Q14" s="167">
        <v>45466</v>
      </c>
      <c r="R14" s="167"/>
      <c r="S14" s="178" t="s">
        <v>192</v>
      </c>
      <c r="T14" s="161"/>
      <c r="U14" s="282" t="s">
        <v>178</v>
      </c>
      <c r="V14" s="470" t="s">
        <v>190</v>
      </c>
      <c r="W14" s="3"/>
      <c r="AJ14" s="3"/>
    </row>
    <row r="15" spans="1:36" ht="16.5" thickTop="1" thickBot="1" x14ac:dyDescent="0.3">
      <c r="A15" s="482">
        <f>ROW(A$6)</f>
        <v>6</v>
      </c>
      <c r="B15" s="154" t="s">
        <v>171</v>
      </c>
      <c r="C15" s="155">
        <v>11111111111</v>
      </c>
      <c r="D15" s="155">
        <v>111111111</v>
      </c>
      <c r="E15" s="156" t="s">
        <v>185</v>
      </c>
      <c r="F15" s="157">
        <v>82493337096</v>
      </c>
      <c r="G15" s="158" t="s">
        <v>186</v>
      </c>
      <c r="H15" s="159">
        <v>10000</v>
      </c>
      <c r="I15" s="159" t="s">
        <v>187</v>
      </c>
      <c r="J15" s="160">
        <v>45473</v>
      </c>
      <c r="K15" s="172">
        <v>45485</v>
      </c>
      <c r="L15" s="173" t="s">
        <v>188</v>
      </c>
      <c r="M15" s="174" t="s">
        <v>176</v>
      </c>
      <c r="N15" s="164"/>
      <c r="O15" s="165"/>
      <c r="P15" s="166" t="s">
        <v>193</v>
      </c>
      <c r="Q15" s="167">
        <v>45473</v>
      </c>
      <c r="R15" s="167"/>
      <c r="S15" s="178" t="s">
        <v>176</v>
      </c>
      <c r="T15" s="161"/>
      <c r="U15" s="281" t="s">
        <v>178</v>
      </c>
      <c r="V15" s="470" t="s">
        <v>190</v>
      </c>
      <c r="W15" s="3"/>
      <c r="AJ15" s="3"/>
    </row>
    <row r="16" spans="1:36" ht="16.5" thickTop="1" thickBot="1" x14ac:dyDescent="0.3">
      <c r="A16" s="482">
        <f>ROW(A$7)</f>
        <v>7</v>
      </c>
      <c r="B16" s="154" t="s">
        <v>171</v>
      </c>
      <c r="C16" s="155">
        <v>11111111111</v>
      </c>
      <c r="D16" s="155">
        <v>111111111</v>
      </c>
      <c r="E16" s="156" t="s">
        <v>185</v>
      </c>
      <c r="F16" s="157">
        <v>82493337096</v>
      </c>
      <c r="G16" s="158" t="s">
        <v>186</v>
      </c>
      <c r="H16" s="159">
        <v>40000</v>
      </c>
      <c r="I16" s="159" t="s">
        <v>187</v>
      </c>
      <c r="J16" s="160">
        <v>45480</v>
      </c>
      <c r="K16" s="172">
        <v>45485</v>
      </c>
      <c r="L16" s="173" t="s">
        <v>188</v>
      </c>
      <c r="M16" s="174" t="s">
        <v>176</v>
      </c>
      <c r="N16" s="168"/>
      <c r="O16" s="169"/>
      <c r="P16" s="166" t="s">
        <v>194</v>
      </c>
      <c r="Q16" s="167">
        <v>45480</v>
      </c>
      <c r="R16" s="167"/>
      <c r="S16" s="178" t="s">
        <v>195</v>
      </c>
      <c r="T16" s="161"/>
      <c r="U16" s="282" t="s">
        <v>178</v>
      </c>
      <c r="V16" s="470" t="s">
        <v>190</v>
      </c>
      <c r="W16" s="3"/>
      <c r="AJ16" s="3"/>
    </row>
    <row r="17" spans="1:36" ht="31.5" thickTop="1" thickBot="1" x14ac:dyDescent="0.3">
      <c r="A17" s="482">
        <f>ROW(A$8)</f>
        <v>8</v>
      </c>
      <c r="B17" s="70" t="s">
        <v>171</v>
      </c>
      <c r="C17" s="31">
        <v>11111111111</v>
      </c>
      <c r="D17" s="31">
        <v>111111111</v>
      </c>
      <c r="E17" s="32" t="s">
        <v>196</v>
      </c>
      <c r="F17" s="33" t="s">
        <v>110</v>
      </c>
      <c r="G17" s="34" t="s">
        <v>110</v>
      </c>
      <c r="H17" s="32">
        <v>8000</v>
      </c>
      <c r="I17" s="32" t="s">
        <v>197</v>
      </c>
      <c r="J17" s="35"/>
      <c r="K17" s="55">
        <v>45487</v>
      </c>
      <c r="L17" s="56"/>
      <c r="M17" s="38"/>
      <c r="N17" s="49"/>
      <c r="O17" s="50"/>
      <c r="P17" s="47"/>
      <c r="Q17" s="36"/>
      <c r="R17" s="36"/>
      <c r="S17" s="37"/>
      <c r="T17" s="55"/>
      <c r="U17" s="58" t="s">
        <v>198</v>
      </c>
      <c r="V17" s="68" t="s">
        <v>199</v>
      </c>
      <c r="W17" s="3"/>
      <c r="AJ17" s="3"/>
    </row>
    <row r="18" spans="1:36" ht="16.5" thickTop="1" thickBot="1" x14ac:dyDescent="0.3">
      <c r="A18" s="482">
        <f>ROW(A$9)</f>
        <v>9</v>
      </c>
      <c r="B18" s="154" t="s">
        <v>171</v>
      </c>
      <c r="C18" s="171">
        <v>11111111111</v>
      </c>
      <c r="D18" s="171">
        <v>111111111</v>
      </c>
      <c r="E18" s="159" t="s">
        <v>200</v>
      </c>
      <c r="F18" s="157">
        <v>96765817107</v>
      </c>
      <c r="G18" s="158" t="s">
        <v>201</v>
      </c>
      <c r="H18" s="159">
        <v>36040</v>
      </c>
      <c r="I18" s="159" t="s">
        <v>202</v>
      </c>
      <c r="J18" s="160">
        <v>45443</v>
      </c>
      <c r="K18" s="172">
        <v>45501</v>
      </c>
      <c r="L18" s="173" t="s">
        <v>203</v>
      </c>
      <c r="M18" s="174" t="s">
        <v>204</v>
      </c>
      <c r="N18" s="151"/>
      <c r="O18" s="175"/>
      <c r="P18" s="176" t="s">
        <v>205</v>
      </c>
      <c r="Q18" s="177">
        <v>45444</v>
      </c>
      <c r="R18" s="177"/>
      <c r="S18" s="178" t="s">
        <v>204</v>
      </c>
      <c r="T18" s="172"/>
      <c r="U18" s="281" t="s">
        <v>178</v>
      </c>
      <c r="V18" s="278"/>
      <c r="W18" s="3"/>
      <c r="AJ18" s="3"/>
    </row>
    <row r="19" spans="1:36" ht="16.5" thickTop="1" thickBot="1" x14ac:dyDescent="0.3">
      <c r="A19" s="482">
        <f>ROW(A$10)</f>
        <v>10</v>
      </c>
      <c r="B19" s="179" t="s">
        <v>171</v>
      </c>
      <c r="C19" s="178">
        <v>11111111111</v>
      </c>
      <c r="D19" s="178">
        <v>111111111</v>
      </c>
      <c r="E19" s="180" t="s">
        <v>206</v>
      </c>
      <c r="F19" s="181">
        <v>19381374702</v>
      </c>
      <c r="G19" s="182" t="s">
        <v>207</v>
      </c>
      <c r="H19" s="180">
        <v>81215</v>
      </c>
      <c r="I19" s="180" t="s">
        <v>202</v>
      </c>
      <c r="J19" s="177">
        <v>45478</v>
      </c>
      <c r="K19" s="172">
        <v>45505</v>
      </c>
      <c r="L19" s="173"/>
      <c r="M19" s="174"/>
      <c r="N19" s="151"/>
      <c r="O19" s="175"/>
      <c r="P19" s="176" t="s">
        <v>208</v>
      </c>
      <c r="Q19" s="177">
        <v>45479</v>
      </c>
      <c r="R19" s="177">
        <v>45480</v>
      </c>
      <c r="S19" s="178"/>
      <c r="T19" s="172">
        <v>45493</v>
      </c>
      <c r="U19" s="281" t="s">
        <v>178</v>
      </c>
      <c r="V19" s="283"/>
      <c r="W19" s="3"/>
      <c r="AJ19" s="3"/>
    </row>
    <row r="20" spans="1:36" ht="16.5" thickTop="1" thickBot="1" x14ac:dyDescent="0.3">
      <c r="A20" s="482">
        <f>ROW(A$11)</f>
        <v>11</v>
      </c>
      <c r="B20" s="179" t="s">
        <v>171</v>
      </c>
      <c r="C20" s="178">
        <v>11111111111</v>
      </c>
      <c r="D20" s="178">
        <v>111111111</v>
      </c>
      <c r="E20" s="183" t="s">
        <v>172</v>
      </c>
      <c r="F20" s="181">
        <v>87963151792</v>
      </c>
      <c r="G20" s="182" t="s">
        <v>173</v>
      </c>
      <c r="H20" s="180">
        <v>72684</v>
      </c>
      <c r="I20" s="180" t="s">
        <v>174</v>
      </c>
      <c r="J20" s="177">
        <v>45488</v>
      </c>
      <c r="K20" s="161">
        <v>45508</v>
      </c>
      <c r="L20" s="162" t="s">
        <v>175</v>
      </c>
      <c r="M20" s="163" t="s">
        <v>176</v>
      </c>
      <c r="N20" s="168"/>
      <c r="O20" s="169"/>
      <c r="P20" s="166" t="s">
        <v>209</v>
      </c>
      <c r="Q20" s="167">
        <v>45487</v>
      </c>
      <c r="R20" s="167">
        <v>45491</v>
      </c>
      <c r="S20" s="170" t="s">
        <v>176</v>
      </c>
      <c r="T20" s="161"/>
      <c r="U20" s="282" t="s">
        <v>178</v>
      </c>
      <c r="V20" s="283"/>
      <c r="W20" s="3"/>
      <c r="AJ20" s="3"/>
    </row>
    <row r="21" spans="1:36" ht="16.5" thickTop="1" thickBot="1" x14ac:dyDescent="0.3">
      <c r="A21" s="482">
        <f>ROW(A$12)</f>
        <v>12</v>
      </c>
      <c r="B21" s="179" t="s">
        <v>171</v>
      </c>
      <c r="C21" s="178">
        <v>11111111111</v>
      </c>
      <c r="D21" s="178">
        <v>111111111</v>
      </c>
      <c r="E21" s="180" t="s">
        <v>210</v>
      </c>
      <c r="F21" s="181">
        <v>22222222222</v>
      </c>
      <c r="G21" s="182">
        <v>222222222</v>
      </c>
      <c r="H21" s="180">
        <v>20477</v>
      </c>
      <c r="I21" s="180" t="s">
        <v>211</v>
      </c>
      <c r="J21" s="177">
        <v>45487</v>
      </c>
      <c r="K21" s="172">
        <v>45509</v>
      </c>
      <c r="L21" s="173"/>
      <c r="M21" s="174"/>
      <c r="N21" s="284"/>
      <c r="O21" s="285"/>
      <c r="P21" s="176" t="s">
        <v>212</v>
      </c>
      <c r="Q21" s="177">
        <v>45490</v>
      </c>
      <c r="R21" s="177">
        <v>45490</v>
      </c>
      <c r="S21" s="177"/>
      <c r="T21" s="172">
        <v>45509</v>
      </c>
      <c r="U21" s="282" t="s">
        <v>178</v>
      </c>
      <c r="V21" s="283"/>
      <c r="W21" s="3"/>
      <c r="AJ21" s="3"/>
    </row>
    <row r="22" spans="1:36" ht="16.5" thickTop="1" thickBot="1" x14ac:dyDescent="0.3">
      <c r="A22" s="482">
        <f>ROW(A$13)</f>
        <v>13</v>
      </c>
      <c r="B22" s="179" t="s">
        <v>171</v>
      </c>
      <c r="C22" s="178">
        <v>11111111111</v>
      </c>
      <c r="D22" s="178">
        <v>111111111</v>
      </c>
      <c r="E22" s="183" t="s">
        <v>179</v>
      </c>
      <c r="F22" s="181">
        <v>58532774186</v>
      </c>
      <c r="G22" s="182" t="s">
        <v>180</v>
      </c>
      <c r="H22" s="180">
        <v>5000</v>
      </c>
      <c r="I22" s="180" t="s">
        <v>181</v>
      </c>
      <c r="J22" s="177">
        <v>45504</v>
      </c>
      <c r="K22" s="161">
        <v>45510</v>
      </c>
      <c r="L22" s="162" t="s">
        <v>182</v>
      </c>
      <c r="M22" s="163" t="s">
        <v>183</v>
      </c>
      <c r="N22" s="164"/>
      <c r="O22" s="165"/>
      <c r="P22" s="166"/>
      <c r="Q22" s="167"/>
      <c r="R22" s="167"/>
      <c r="S22" s="167"/>
      <c r="T22" s="161"/>
      <c r="U22" s="281" t="s">
        <v>178</v>
      </c>
      <c r="V22" s="278"/>
      <c r="W22" s="3"/>
      <c r="AJ22" s="3"/>
    </row>
    <row r="23" spans="1:36" ht="16.5" thickTop="1" thickBot="1" x14ac:dyDescent="0.3">
      <c r="A23" s="482">
        <f>ROW(A$14)</f>
        <v>14</v>
      </c>
      <c r="B23" s="179" t="s">
        <v>171</v>
      </c>
      <c r="C23" s="170">
        <v>11111111111</v>
      </c>
      <c r="D23" s="170">
        <v>111111111</v>
      </c>
      <c r="E23" s="183" t="s">
        <v>213</v>
      </c>
      <c r="F23" s="181">
        <v>11498108491</v>
      </c>
      <c r="G23" s="182" t="s">
        <v>214</v>
      </c>
      <c r="H23" s="180">
        <v>68373</v>
      </c>
      <c r="I23" s="180" t="s">
        <v>202</v>
      </c>
      <c r="J23" s="177">
        <v>45510</v>
      </c>
      <c r="K23" s="161">
        <v>45514</v>
      </c>
      <c r="L23" s="162"/>
      <c r="M23" s="163"/>
      <c r="N23" s="164"/>
      <c r="O23" s="165"/>
      <c r="P23" s="166" t="s">
        <v>215</v>
      </c>
      <c r="Q23" s="167">
        <v>45511</v>
      </c>
      <c r="R23" s="167">
        <v>45516</v>
      </c>
      <c r="S23" s="167"/>
      <c r="T23" s="161">
        <v>45527</v>
      </c>
      <c r="U23" s="281" t="s">
        <v>178</v>
      </c>
      <c r="V23" s="278"/>
      <c r="W23" s="3"/>
      <c r="AJ23" s="3"/>
    </row>
    <row r="24" spans="1:36" ht="16.5" thickTop="1" thickBot="1" x14ac:dyDescent="0.3">
      <c r="A24" s="482">
        <f>ROW(A$15)</f>
        <v>15</v>
      </c>
      <c r="B24" s="179" t="s">
        <v>171</v>
      </c>
      <c r="C24" s="170">
        <v>11111111111</v>
      </c>
      <c r="D24" s="170">
        <v>111111111</v>
      </c>
      <c r="E24" s="180" t="s">
        <v>206</v>
      </c>
      <c r="F24" s="181">
        <v>19381374702</v>
      </c>
      <c r="G24" s="182" t="s">
        <v>207</v>
      </c>
      <c r="H24" s="180">
        <v>85232</v>
      </c>
      <c r="I24" s="180" t="s">
        <v>202</v>
      </c>
      <c r="J24" s="177">
        <v>45478</v>
      </c>
      <c r="K24" s="172">
        <v>45516</v>
      </c>
      <c r="L24" s="173"/>
      <c r="M24" s="174"/>
      <c r="N24" s="151"/>
      <c r="O24" s="175"/>
      <c r="P24" s="176" t="s">
        <v>216</v>
      </c>
      <c r="Q24" s="177">
        <v>45479</v>
      </c>
      <c r="R24" s="177">
        <v>45480</v>
      </c>
      <c r="S24" s="178"/>
      <c r="T24" s="172">
        <v>45493</v>
      </c>
      <c r="U24" s="281" t="s">
        <v>178</v>
      </c>
      <c r="V24" s="283"/>
      <c r="W24" s="3"/>
      <c r="AJ24" s="3"/>
    </row>
    <row r="25" spans="1:36" ht="31.5" thickTop="1" thickBot="1" x14ac:dyDescent="0.3">
      <c r="A25" s="482">
        <f>ROW(A$16)</f>
        <v>16</v>
      </c>
      <c r="B25" s="71" t="s">
        <v>171</v>
      </c>
      <c r="C25" s="40">
        <v>11111111111</v>
      </c>
      <c r="D25" s="40">
        <v>111111111</v>
      </c>
      <c r="E25" s="41" t="s">
        <v>217</v>
      </c>
      <c r="F25" s="39">
        <v>92802414793</v>
      </c>
      <c r="G25" s="42" t="s">
        <v>110</v>
      </c>
      <c r="H25" s="43">
        <v>76272</v>
      </c>
      <c r="I25" s="43" t="s">
        <v>218</v>
      </c>
      <c r="J25" s="36">
        <v>45497</v>
      </c>
      <c r="K25" s="45">
        <v>45519</v>
      </c>
      <c r="L25" s="57"/>
      <c r="M25" s="46"/>
      <c r="N25" s="51"/>
      <c r="O25" s="52"/>
      <c r="P25" s="48" t="s">
        <v>219</v>
      </c>
      <c r="Q25" s="44">
        <v>45498</v>
      </c>
      <c r="R25" s="44">
        <v>45500</v>
      </c>
      <c r="S25" s="44"/>
      <c r="T25" s="45">
        <v>45520</v>
      </c>
      <c r="U25" s="59" t="s">
        <v>198</v>
      </c>
      <c r="V25" s="68" t="s">
        <v>220</v>
      </c>
      <c r="W25" s="3"/>
      <c r="AJ25" s="3"/>
    </row>
    <row r="26" spans="1:36" ht="31.5" thickTop="1" thickBot="1" x14ac:dyDescent="0.3">
      <c r="A26" s="482">
        <f>ROW(A$17)</f>
        <v>17</v>
      </c>
      <c r="B26" s="71" t="s">
        <v>171</v>
      </c>
      <c r="C26" s="37">
        <v>11111111111</v>
      </c>
      <c r="D26" s="37">
        <v>111111111</v>
      </c>
      <c r="E26" s="43" t="s">
        <v>206</v>
      </c>
      <c r="F26" s="39">
        <v>19381374702</v>
      </c>
      <c r="G26" s="42" t="s">
        <v>207</v>
      </c>
      <c r="H26" s="43">
        <v>17366</v>
      </c>
      <c r="I26" s="43" t="s">
        <v>202</v>
      </c>
      <c r="J26" s="36">
        <v>45523</v>
      </c>
      <c r="K26" s="55">
        <v>45523</v>
      </c>
      <c r="L26" s="56"/>
      <c r="M26" s="38"/>
      <c r="N26" s="49"/>
      <c r="O26" s="50"/>
      <c r="P26" s="47" t="s">
        <v>221</v>
      </c>
      <c r="Q26" s="36">
        <v>45523</v>
      </c>
      <c r="R26" s="36"/>
      <c r="S26" s="37" t="s">
        <v>24</v>
      </c>
      <c r="T26" s="55"/>
      <c r="U26" s="59" t="s">
        <v>198</v>
      </c>
      <c r="V26" s="68" t="s">
        <v>222</v>
      </c>
      <c r="W26" s="3"/>
      <c r="AJ26" s="3"/>
    </row>
    <row r="27" spans="1:36" ht="46.5" thickTop="1" thickBot="1" x14ac:dyDescent="0.3">
      <c r="A27" s="482">
        <f>ROW(A$18)</f>
        <v>18</v>
      </c>
      <c r="B27" s="179" t="s">
        <v>171</v>
      </c>
      <c r="C27" s="178">
        <v>11111111111</v>
      </c>
      <c r="D27" s="178">
        <v>111111111</v>
      </c>
      <c r="E27" s="180" t="s">
        <v>213</v>
      </c>
      <c r="F27" s="181">
        <v>11498108491</v>
      </c>
      <c r="G27" s="182" t="s">
        <v>214</v>
      </c>
      <c r="H27" s="180">
        <v>55867</v>
      </c>
      <c r="I27" s="180" t="s">
        <v>202</v>
      </c>
      <c r="J27" s="177">
        <v>45501</v>
      </c>
      <c r="K27" s="172">
        <v>45524</v>
      </c>
      <c r="L27" s="173"/>
      <c r="M27" s="174"/>
      <c r="N27" s="151"/>
      <c r="O27" s="175"/>
      <c r="P27" s="176" t="s">
        <v>223</v>
      </c>
      <c r="Q27" s="177">
        <v>45501</v>
      </c>
      <c r="R27" s="177"/>
      <c r="S27" s="178" t="s">
        <v>24</v>
      </c>
      <c r="T27" s="172"/>
      <c r="U27" s="281" t="s">
        <v>178</v>
      </c>
      <c r="V27" s="278" t="s">
        <v>224</v>
      </c>
      <c r="W27" s="3"/>
      <c r="AJ27" s="3"/>
    </row>
    <row r="28" spans="1:36" ht="46.5" thickTop="1" thickBot="1" x14ac:dyDescent="0.3">
      <c r="A28" s="482">
        <f>ROW(A$19)</f>
        <v>19</v>
      </c>
      <c r="B28" s="179" t="s">
        <v>171</v>
      </c>
      <c r="C28" s="170">
        <v>11111111111</v>
      </c>
      <c r="D28" s="170">
        <v>111111111</v>
      </c>
      <c r="E28" s="183" t="s">
        <v>225</v>
      </c>
      <c r="F28" s="181">
        <v>39290228900</v>
      </c>
      <c r="G28" s="182" t="s">
        <v>226</v>
      </c>
      <c r="H28" s="180">
        <v>35917</v>
      </c>
      <c r="I28" s="180" t="s">
        <v>174</v>
      </c>
      <c r="J28" s="177">
        <v>45522</v>
      </c>
      <c r="K28" s="161">
        <v>45525</v>
      </c>
      <c r="L28" s="162" t="s">
        <v>227</v>
      </c>
      <c r="M28" s="163" t="s">
        <v>192</v>
      </c>
      <c r="N28" s="168"/>
      <c r="O28" s="169"/>
      <c r="P28" s="166" t="s">
        <v>228</v>
      </c>
      <c r="Q28" s="167">
        <v>45523</v>
      </c>
      <c r="R28" s="167">
        <v>45525</v>
      </c>
      <c r="S28" s="170" t="s">
        <v>24</v>
      </c>
      <c r="T28" s="161"/>
      <c r="U28" s="282" t="s">
        <v>178</v>
      </c>
      <c r="V28" s="278" t="s">
        <v>229</v>
      </c>
      <c r="W28" s="3"/>
      <c r="AJ28" s="3"/>
    </row>
    <row r="29" spans="1:36" ht="31.5" thickTop="1" thickBot="1" x14ac:dyDescent="0.3">
      <c r="A29" s="482">
        <f>ROW(A$20)</f>
        <v>20</v>
      </c>
      <c r="B29" s="71" t="s">
        <v>171</v>
      </c>
      <c r="C29" s="40">
        <v>11111111111</v>
      </c>
      <c r="D29" s="40">
        <v>111111111</v>
      </c>
      <c r="E29" s="43" t="s">
        <v>230</v>
      </c>
      <c r="F29" s="39" t="s">
        <v>110</v>
      </c>
      <c r="G29" s="42" t="s">
        <v>110</v>
      </c>
      <c r="H29" s="43">
        <v>2000</v>
      </c>
      <c r="I29" s="43" t="s">
        <v>231</v>
      </c>
      <c r="J29" s="36"/>
      <c r="K29" s="55">
        <v>45532</v>
      </c>
      <c r="L29" s="56"/>
      <c r="M29" s="38"/>
      <c r="N29" s="49"/>
      <c r="O29" s="50"/>
      <c r="P29" s="47"/>
      <c r="Q29" s="36"/>
      <c r="R29" s="36"/>
      <c r="S29" s="37"/>
      <c r="T29" s="55"/>
      <c r="U29" s="58" t="s">
        <v>198</v>
      </c>
      <c r="V29" s="68" t="s">
        <v>199</v>
      </c>
      <c r="W29" s="3"/>
      <c r="AJ29" s="3"/>
    </row>
    <row r="30" spans="1:36" ht="16.5" thickTop="1" thickBot="1" x14ac:dyDescent="0.3">
      <c r="A30" s="482">
        <f>ROW(A$21)</f>
        <v>21</v>
      </c>
      <c r="B30" s="179" t="s">
        <v>171</v>
      </c>
      <c r="C30" s="170">
        <v>11111111111</v>
      </c>
      <c r="D30" s="170">
        <v>111111111</v>
      </c>
      <c r="E30" s="180" t="s">
        <v>200</v>
      </c>
      <c r="F30" s="181">
        <v>96765817107</v>
      </c>
      <c r="G30" s="182" t="s">
        <v>201</v>
      </c>
      <c r="H30" s="180">
        <v>2545</v>
      </c>
      <c r="I30" s="180" t="s">
        <v>202</v>
      </c>
      <c r="J30" s="177">
        <v>45473</v>
      </c>
      <c r="K30" s="172">
        <v>45532</v>
      </c>
      <c r="L30" s="173" t="s">
        <v>203</v>
      </c>
      <c r="M30" s="174" t="s">
        <v>204</v>
      </c>
      <c r="N30" s="151"/>
      <c r="O30" s="175"/>
      <c r="P30" s="176" t="s">
        <v>232</v>
      </c>
      <c r="Q30" s="177">
        <v>45474</v>
      </c>
      <c r="R30" s="177"/>
      <c r="S30" s="178" t="s">
        <v>204</v>
      </c>
      <c r="T30" s="172"/>
      <c r="U30" s="281" t="s">
        <v>178</v>
      </c>
      <c r="V30" s="278"/>
      <c r="W30" s="3"/>
      <c r="AJ30" s="3"/>
    </row>
    <row r="31" spans="1:36" ht="16.5" thickTop="1" thickBot="1" x14ac:dyDescent="0.3">
      <c r="A31" s="482">
        <f>ROW(A$22)</f>
        <v>22</v>
      </c>
      <c r="B31" s="71" t="s">
        <v>171</v>
      </c>
      <c r="C31" s="40">
        <v>11111111111</v>
      </c>
      <c r="D31" s="40">
        <v>111111111</v>
      </c>
      <c r="E31" s="41" t="s">
        <v>233</v>
      </c>
      <c r="F31" s="39" t="s">
        <v>110</v>
      </c>
      <c r="G31" s="42" t="s">
        <v>110</v>
      </c>
      <c r="H31" s="43">
        <v>500000</v>
      </c>
      <c r="I31" s="43" t="s">
        <v>234</v>
      </c>
      <c r="J31" s="36"/>
      <c r="K31" s="45">
        <v>45534</v>
      </c>
      <c r="L31" s="57"/>
      <c r="M31" s="46"/>
      <c r="N31" s="53"/>
      <c r="O31" s="54"/>
      <c r="P31" s="48"/>
      <c r="Q31" s="44"/>
      <c r="R31" s="44"/>
      <c r="S31" s="40"/>
      <c r="T31" s="45"/>
      <c r="U31" s="58" t="s">
        <v>198</v>
      </c>
      <c r="V31" s="69" t="s">
        <v>235</v>
      </c>
      <c r="W31" s="3"/>
      <c r="AJ31" s="3"/>
    </row>
    <row r="32" spans="1:36" ht="46.5" thickTop="1" thickBot="1" x14ac:dyDescent="0.3">
      <c r="A32" s="482">
        <f>ROW(A$23)</f>
        <v>23</v>
      </c>
      <c r="B32" s="179" t="s">
        <v>171</v>
      </c>
      <c r="C32" s="178">
        <v>11111111111</v>
      </c>
      <c r="D32" s="178">
        <v>111111111</v>
      </c>
      <c r="E32" s="180" t="s">
        <v>206</v>
      </c>
      <c r="F32" s="181">
        <v>19381374702</v>
      </c>
      <c r="G32" s="182" t="s">
        <v>207</v>
      </c>
      <c r="H32" s="180">
        <v>85069</v>
      </c>
      <c r="I32" s="180" t="s">
        <v>202</v>
      </c>
      <c r="J32" s="177">
        <v>45532</v>
      </c>
      <c r="K32" s="172">
        <v>45538</v>
      </c>
      <c r="L32" s="173"/>
      <c r="M32" s="174"/>
      <c r="N32" s="151"/>
      <c r="O32" s="175"/>
      <c r="P32" s="176" t="s">
        <v>236</v>
      </c>
      <c r="Q32" s="177">
        <v>45532</v>
      </c>
      <c r="R32" s="177"/>
      <c r="S32" s="178" t="s">
        <v>24</v>
      </c>
      <c r="T32" s="172"/>
      <c r="U32" s="281" t="s">
        <v>178</v>
      </c>
      <c r="V32" s="278" t="s">
        <v>224</v>
      </c>
      <c r="W32" s="3"/>
      <c r="AJ32" s="3"/>
    </row>
    <row r="33" spans="1:36" ht="16.5" thickTop="1" thickBot="1" x14ac:dyDescent="0.3">
      <c r="A33" s="482">
        <f>ROW(A$24)</f>
        <v>24</v>
      </c>
      <c r="B33" s="179" t="s">
        <v>171</v>
      </c>
      <c r="C33" s="170">
        <v>11111111111</v>
      </c>
      <c r="D33" s="170">
        <v>111111111</v>
      </c>
      <c r="E33" s="183" t="s">
        <v>172</v>
      </c>
      <c r="F33" s="181">
        <v>87963151792</v>
      </c>
      <c r="G33" s="182" t="s">
        <v>173</v>
      </c>
      <c r="H33" s="180">
        <v>15000</v>
      </c>
      <c r="I33" s="180" t="s">
        <v>174</v>
      </c>
      <c r="J33" s="177">
        <v>45513</v>
      </c>
      <c r="K33" s="161">
        <v>45540</v>
      </c>
      <c r="L33" s="162" t="s">
        <v>175</v>
      </c>
      <c r="M33" s="163" t="s">
        <v>176</v>
      </c>
      <c r="N33" s="168"/>
      <c r="O33" s="169"/>
      <c r="P33" s="166" t="s">
        <v>237</v>
      </c>
      <c r="Q33" s="167">
        <v>45513</v>
      </c>
      <c r="R33" s="167">
        <v>45515</v>
      </c>
      <c r="S33" s="178" t="s">
        <v>176</v>
      </c>
      <c r="T33" s="161"/>
      <c r="U33" s="282" t="s">
        <v>178</v>
      </c>
      <c r="V33" s="470" t="s">
        <v>238</v>
      </c>
      <c r="W33" s="3"/>
      <c r="AJ33" s="3"/>
    </row>
    <row r="34" spans="1:36" ht="16.5" thickTop="1" thickBot="1" x14ac:dyDescent="0.3">
      <c r="A34" s="482">
        <f>ROW(A$25)</f>
        <v>25</v>
      </c>
      <c r="B34" s="179" t="s">
        <v>171</v>
      </c>
      <c r="C34" s="170">
        <v>11111111111</v>
      </c>
      <c r="D34" s="170">
        <v>111111111</v>
      </c>
      <c r="E34" s="183" t="s">
        <v>179</v>
      </c>
      <c r="F34" s="181">
        <v>58532774186</v>
      </c>
      <c r="G34" s="182" t="s">
        <v>180</v>
      </c>
      <c r="H34" s="180">
        <v>5000</v>
      </c>
      <c r="I34" s="180" t="s">
        <v>181</v>
      </c>
      <c r="J34" s="177">
        <v>45535</v>
      </c>
      <c r="K34" s="161">
        <v>45541</v>
      </c>
      <c r="L34" s="162" t="s">
        <v>182</v>
      </c>
      <c r="M34" s="163" t="s">
        <v>183</v>
      </c>
      <c r="N34" s="164"/>
      <c r="O34" s="165"/>
      <c r="P34" s="166"/>
      <c r="Q34" s="167"/>
      <c r="R34" s="167"/>
      <c r="S34" s="167"/>
      <c r="T34" s="161"/>
      <c r="U34" s="281" t="s">
        <v>178</v>
      </c>
      <c r="V34" s="278"/>
      <c r="W34" s="3"/>
      <c r="AJ34" s="3"/>
    </row>
    <row r="35" spans="1:36" ht="16.5" thickTop="1" thickBot="1" x14ac:dyDescent="0.3">
      <c r="A35" s="482">
        <f>ROW(A$26)</f>
        <v>26</v>
      </c>
      <c r="B35" s="179" t="s">
        <v>171</v>
      </c>
      <c r="C35" s="178">
        <v>11111111111</v>
      </c>
      <c r="D35" s="178">
        <v>111111111</v>
      </c>
      <c r="E35" s="180" t="s">
        <v>239</v>
      </c>
      <c r="F35" s="181" t="s">
        <v>110</v>
      </c>
      <c r="G35" s="182" t="s">
        <v>110</v>
      </c>
      <c r="H35" s="180">
        <v>63878</v>
      </c>
      <c r="I35" s="180" t="s">
        <v>174</v>
      </c>
      <c r="J35" s="177">
        <v>45529</v>
      </c>
      <c r="K35" s="172">
        <v>45549</v>
      </c>
      <c r="L35" s="173"/>
      <c r="M35" s="174"/>
      <c r="N35" s="151"/>
      <c r="O35" s="175"/>
      <c r="P35" s="176" t="s">
        <v>240</v>
      </c>
      <c r="Q35" s="177">
        <v>45530</v>
      </c>
      <c r="R35" s="177">
        <v>45532</v>
      </c>
      <c r="S35" s="178" t="s">
        <v>176</v>
      </c>
      <c r="T35" s="172"/>
      <c r="U35" s="281" t="s">
        <v>178</v>
      </c>
      <c r="V35" s="283"/>
      <c r="W35" s="3"/>
      <c r="AJ35" s="3"/>
    </row>
    <row r="36" spans="1:36" ht="16.5" thickTop="1" thickBot="1" x14ac:dyDescent="0.3">
      <c r="A36" s="482">
        <f>ROW(A$27)</f>
        <v>27</v>
      </c>
      <c r="B36" s="179" t="s">
        <v>171</v>
      </c>
      <c r="C36" s="170">
        <v>11111111111</v>
      </c>
      <c r="D36" s="170">
        <v>111111111</v>
      </c>
      <c r="E36" s="183" t="s">
        <v>213</v>
      </c>
      <c r="F36" s="181">
        <v>11498108491</v>
      </c>
      <c r="G36" s="182" t="s">
        <v>214</v>
      </c>
      <c r="H36" s="180">
        <v>65</v>
      </c>
      <c r="I36" s="180" t="s">
        <v>202</v>
      </c>
      <c r="J36" s="177">
        <v>45541</v>
      </c>
      <c r="K36" s="161">
        <v>45558</v>
      </c>
      <c r="L36" s="162"/>
      <c r="M36" s="163"/>
      <c r="N36" s="164"/>
      <c r="O36" s="165"/>
      <c r="P36" s="166" t="s">
        <v>241</v>
      </c>
      <c r="Q36" s="167">
        <v>45542</v>
      </c>
      <c r="R36" s="167">
        <v>45547</v>
      </c>
      <c r="S36" s="167"/>
      <c r="T36" s="161">
        <v>45555</v>
      </c>
      <c r="U36" s="281" t="s">
        <v>178</v>
      </c>
      <c r="V36" s="278"/>
      <c r="W36" s="3"/>
      <c r="AJ36" s="3"/>
    </row>
    <row r="37" spans="1:36" ht="16.5" thickTop="1" thickBot="1" x14ac:dyDescent="0.3">
      <c r="A37" s="482">
        <f>ROW(A$28)</f>
        <v>28</v>
      </c>
      <c r="B37" s="179" t="s">
        <v>171</v>
      </c>
      <c r="C37" s="170">
        <v>11111111111</v>
      </c>
      <c r="D37" s="170">
        <v>111111111</v>
      </c>
      <c r="E37" s="180" t="s">
        <v>200</v>
      </c>
      <c r="F37" s="181">
        <v>96765817107</v>
      </c>
      <c r="G37" s="182" t="s">
        <v>201</v>
      </c>
      <c r="H37" s="180">
        <v>3922</v>
      </c>
      <c r="I37" s="180" t="s">
        <v>202</v>
      </c>
      <c r="J37" s="177">
        <v>45504</v>
      </c>
      <c r="K37" s="172">
        <v>45563</v>
      </c>
      <c r="L37" s="173" t="s">
        <v>203</v>
      </c>
      <c r="M37" s="174" t="s">
        <v>204</v>
      </c>
      <c r="N37" s="151"/>
      <c r="O37" s="175"/>
      <c r="P37" s="176" t="s">
        <v>242</v>
      </c>
      <c r="Q37" s="177">
        <v>45505</v>
      </c>
      <c r="R37" s="177"/>
      <c r="S37" s="178" t="s">
        <v>204</v>
      </c>
      <c r="T37" s="172"/>
      <c r="U37" s="281" t="s">
        <v>178</v>
      </c>
      <c r="V37" s="278"/>
      <c r="W37" s="3"/>
      <c r="AJ37" s="3"/>
    </row>
    <row r="38" spans="1:36" ht="16.5" thickTop="1" thickBot="1" x14ac:dyDescent="0.3">
      <c r="A38" s="482">
        <f>ROW(A$29)</f>
        <v>29</v>
      </c>
      <c r="B38" s="179" t="s">
        <v>171</v>
      </c>
      <c r="C38" s="178">
        <v>11111111111</v>
      </c>
      <c r="D38" s="178">
        <v>111111111</v>
      </c>
      <c r="E38" s="183" t="s">
        <v>179</v>
      </c>
      <c r="F38" s="181">
        <v>58532774186</v>
      </c>
      <c r="G38" s="182" t="s">
        <v>180</v>
      </c>
      <c r="H38" s="180">
        <v>5000</v>
      </c>
      <c r="I38" s="180" t="s">
        <v>181</v>
      </c>
      <c r="J38" s="177">
        <v>45565</v>
      </c>
      <c r="K38" s="161">
        <v>45574</v>
      </c>
      <c r="L38" s="162" t="s">
        <v>182</v>
      </c>
      <c r="M38" s="163" t="s">
        <v>183</v>
      </c>
      <c r="N38" s="164"/>
      <c r="O38" s="165"/>
      <c r="P38" s="166"/>
      <c r="Q38" s="167"/>
      <c r="R38" s="167"/>
      <c r="S38" s="167"/>
      <c r="T38" s="161"/>
      <c r="U38" s="281" t="s">
        <v>178</v>
      </c>
      <c r="V38" s="278"/>
      <c r="W38" s="3"/>
      <c r="AJ38" s="3"/>
    </row>
    <row r="39" spans="1:36" ht="16.5" thickTop="1" thickBot="1" x14ac:dyDescent="0.3">
      <c r="A39" s="482">
        <f>ROW(A$30)</f>
        <v>30</v>
      </c>
      <c r="B39" s="179" t="s">
        <v>171</v>
      </c>
      <c r="C39" s="170">
        <v>11111111111</v>
      </c>
      <c r="D39" s="170">
        <v>111111111</v>
      </c>
      <c r="E39" s="183" t="s">
        <v>172</v>
      </c>
      <c r="F39" s="181">
        <v>87963151792</v>
      </c>
      <c r="G39" s="182" t="s">
        <v>173</v>
      </c>
      <c r="H39" s="180">
        <v>51570</v>
      </c>
      <c r="I39" s="180" t="s">
        <v>174</v>
      </c>
      <c r="J39" s="177">
        <v>45513</v>
      </c>
      <c r="K39" s="161">
        <v>45581</v>
      </c>
      <c r="L39" s="162" t="s">
        <v>175</v>
      </c>
      <c r="M39" s="163" t="s">
        <v>176</v>
      </c>
      <c r="N39" s="168"/>
      <c r="O39" s="169"/>
      <c r="P39" s="166" t="s">
        <v>243</v>
      </c>
      <c r="Q39" s="167">
        <v>45513</v>
      </c>
      <c r="R39" s="167">
        <v>45523</v>
      </c>
      <c r="S39" s="178" t="s">
        <v>176</v>
      </c>
      <c r="T39" s="161"/>
      <c r="U39" s="282" t="s">
        <v>178</v>
      </c>
      <c r="V39" s="283"/>
      <c r="W39" s="3"/>
      <c r="AJ39" s="3"/>
    </row>
    <row r="40" spans="1:36" ht="16.5" thickTop="1" thickBot="1" x14ac:dyDescent="0.3">
      <c r="A40" s="482">
        <f>ROW(A$31)</f>
        <v>31</v>
      </c>
      <c r="B40" s="179" t="s">
        <v>171</v>
      </c>
      <c r="C40" s="178">
        <v>11111111111</v>
      </c>
      <c r="D40" s="178">
        <v>111111111</v>
      </c>
      <c r="E40" s="180" t="s">
        <v>200</v>
      </c>
      <c r="F40" s="181">
        <v>96765817107</v>
      </c>
      <c r="G40" s="182" t="s">
        <v>201</v>
      </c>
      <c r="H40" s="180">
        <v>14180</v>
      </c>
      <c r="I40" s="180" t="s">
        <v>202</v>
      </c>
      <c r="J40" s="177">
        <v>45535</v>
      </c>
      <c r="K40" s="172">
        <v>45593</v>
      </c>
      <c r="L40" s="173" t="s">
        <v>203</v>
      </c>
      <c r="M40" s="174" t="s">
        <v>204</v>
      </c>
      <c r="N40" s="151"/>
      <c r="O40" s="175"/>
      <c r="P40" s="176" t="s">
        <v>244</v>
      </c>
      <c r="Q40" s="177">
        <v>45536</v>
      </c>
      <c r="R40" s="177"/>
      <c r="S40" s="178" t="s">
        <v>204</v>
      </c>
      <c r="T40" s="172"/>
      <c r="U40" s="281" t="s">
        <v>178</v>
      </c>
      <c r="V40" s="278"/>
      <c r="W40" s="3"/>
      <c r="AJ40" s="3"/>
    </row>
    <row r="41" spans="1:36" ht="16.5" thickTop="1" thickBot="1" x14ac:dyDescent="0.3">
      <c r="A41" s="482">
        <f>ROW(A$32)</f>
        <v>32</v>
      </c>
      <c r="B41" s="179" t="s">
        <v>171</v>
      </c>
      <c r="C41" s="178">
        <v>11111111111</v>
      </c>
      <c r="D41" s="178">
        <v>111111111</v>
      </c>
      <c r="E41" s="183" t="s">
        <v>179</v>
      </c>
      <c r="F41" s="181">
        <v>58532774186</v>
      </c>
      <c r="G41" s="182" t="s">
        <v>180</v>
      </c>
      <c r="H41" s="180">
        <v>5000</v>
      </c>
      <c r="I41" s="180" t="s">
        <v>181</v>
      </c>
      <c r="J41" s="177">
        <v>45596</v>
      </c>
      <c r="K41" s="161">
        <v>45602</v>
      </c>
      <c r="L41" s="162" t="s">
        <v>182</v>
      </c>
      <c r="M41" s="163" t="s">
        <v>183</v>
      </c>
      <c r="N41" s="164"/>
      <c r="O41" s="165"/>
      <c r="P41" s="166"/>
      <c r="Q41" s="167"/>
      <c r="R41" s="167"/>
      <c r="S41" s="167"/>
      <c r="T41" s="161"/>
      <c r="U41" s="281" t="s">
        <v>178</v>
      </c>
      <c r="V41" s="278"/>
      <c r="W41" s="3"/>
      <c r="AJ41" s="3"/>
    </row>
    <row r="42" spans="1:36" ht="16.5" thickTop="1" thickBot="1" x14ac:dyDescent="0.3">
      <c r="A42" s="482">
        <f>ROW(A$33)</f>
        <v>33</v>
      </c>
      <c r="B42" s="179" t="s">
        <v>171</v>
      </c>
      <c r="C42" s="178">
        <v>11111111111</v>
      </c>
      <c r="D42" s="178">
        <v>111111111</v>
      </c>
      <c r="E42" s="178" t="s">
        <v>239</v>
      </c>
      <c r="F42" s="178"/>
      <c r="G42" s="178"/>
      <c r="H42" s="180">
        <v>1682</v>
      </c>
      <c r="I42" s="180" t="s">
        <v>174</v>
      </c>
      <c r="J42" s="177">
        <v>45560</v>
      </c>
      <c r="K42" s="172">
        <v>45610</v>
      </c>
      <c r="L42" s="173"/>
      <c r="M42" s="174"/>
      <c r="N42" s="151"/>
      <c r="O42" s="175"/>
      <c r="P42" s="176" t="s">
        <v>245</v>
      </c>
      <c r="Q42" s="177">
        <v>45567</v>
      </c>
      <c r="R42" s="177"/>
      <c r="S42" s="178" t="s">
        <v>176</v>
      </c>
      <c r="T42" s="172"/>
      <c r="U42" s="281" t="s">
        <v>178</v>
      </c>
      <c r="V42" s="283"/>
      <c r="W42" s="3"/>
      <c r="AJ42" s="3"/>
    </row>
    <row r="43" spans="1:36" ht="16.5" thickTop="1" thickBot="1" x14ac:dyDescent="0.3">
      <c r="A43" s="482">
        <f>ROW(A$34)</f>
        <v>34</v>
      </c>
      <c r="B43" s="179" t="s">
        <v>171</v>
      </c>
      <c r="C43" s="178">
        <v>11111111111</v>
      </c>
      <c r="D43" s="178">
        <v>111111111</v>
      </c>
      <c r="E43" s="180" t="s">
        <v>213</v>
      </c>
      <c r="F43" s="181">
        <v>11498108491</v>
      </c>
      <c r="G43" s="182" t="s">
        <v>214</v>
      </c>
      <c r="H43" s="180">
        <v>30876</v>
      </c>
      <c r="I43" s="180" t="s">
        <v>174</v>
      </c>
      <c r="J43" s="177">
        <v>45562</v>
      </c>
      <c r="K43" s="172">
        <v>45611</v>
      </c>
      <c r="L43" s="173"/>
      <c r="M43" s="174"/>
      <c r="N43" s="151"/>
      <c r="O43" s="175"/>
      <c r="P43" s="176" t="s">
        <v>246</v>
      </c>
      <c r="Q43" s="177">
        <v>45568</v>
      </c>
      <c r="R43" s="177"/>
      <c r="S43" s="178" t="s">
        <v>176</v>
      </c>
      <c r="T43" s="172"/>
      <c r="U43" s="281" t="s">
        <v>178</v>
      </c>
      <c r="V43" s="283"/>
      <c r="W43" s="3"/>
      <c r="AJ43" s="3"/>
    </row>
    <row r="44" spans="1:36" ht="16.5" thickTop="1" thickBot="1" x14ac:dyDescent="0.3">
      <c r="A44" s="482">
        <f>ROW(A$35)</f>
        <v>35</v>
      </c>
      <c r="B44" s="179" t="s">
        <v>171</v>
      </c>
      <c r="C44" s="178">
        <v>11111111111</v>
      </c>
      <c r="D44" s="178">
        <v>111111111</v>
      </c>
      <c r="E44" s="180" t="s">
        <v>200</v>
      </c>
      <c r="F44" s="181">
        <v>96765817107</v>
      </c>
      <c r="G44" s="182" t="s">
        <v>201</v>
      </c>
      <c r="H44" s="180">
        <v>70524</v>
      </c>
      <c r="I44" s="180" t="s">
        <v>202</v>
      </c>
      <c r="J44" s="177">
        <v>45565</v>
      </c>
      <c r="K44" s="172">
        <v>45624</v>
      </c>
      <c r="L44" s="173" t="s">
        <v>203</v>
      </c>
      <c r="M44" s="174" t="s">
        <v>204</v>
      </c>
      <c r="N44" s="151"/>
      <c r="O44" s="175"/>
      <c r="P44" s="176" t="s">
        <v>247</v>
      </c>
      <c r="Q44" s="177">
        <v>45566</v>
      </c>
      <c r="R44" s="177"/>
      <c r="S44" s="178" t="s">
        <v>204</v>
      </c>
      <c r="T44" s="172"/>
      <c r="U44" s="281" t="s">
        <v>178</v>
      </c>
      <c r="V44" s="278"/>
      <c r="W44" s="3"/>
      <c r="AJ44" s="3"/>
    </row>
    <row r="45" spans="1:36" ht="16.5" thickTop="1" thickBot="1" x14ac:dyDescent="0.3">
      <c r="A45" s="482">
        <f>ROW(A$36)</f>
        <v>36</v>
      </c>
      <c r="B45" s="179" t="s">
        <v>171</v>
      </c>
      <c r="C45" s="170">
        <v>11111111111</v>
      </c>
      <c r="D45" s="170">
        <v>111111111</v>
      </c>
      <c r="E45" s="183" t="s">
        <v>179</v>
      </c>
      <c r="F45" s="181">
        <v>58532774186</v>
      </c>
      <c r="G45" s="182" t="s">
        <v>180</v>
      </c>
      <c r="H45" s="180">
        <v>5000</v>
      </c>
      <c r="I45" s="180" t="s">
        <v>181</v>
      </c>
      <c r="J45" s="177">
        <v>45626</v>
      </c>
      <c r="K45" s="161">
        <v>45632</v>
      </c>
      <c r="L45" s="162" t="s">
        <v>182</v>
      </c>
      <c r="M45" s="163" t="s">
        <v>183</v>
      </c>
      <c r="N45" s="164"/>
      <c r="O45" s="165"/>
      <c r="P45" s="166"/>
      <c r="Q45" s="167"/>
      <c r="R45" s="167"/>
      <c r="S45" s="167"/>
      <c r="T45" s="161"/>
      <c r="U45" s="281" t="s">
        <v>178</v>
      </c>
      <c r="V45" s="278"/>
      <c r="W45" s="3"/>
      <c r="AJ45" s="3"/>
    </row>
    <row r="46" spans="1:36" ht="16.5" thickTop="1" thickBot="1" x14ac:dyDescent="0.3">
      <c r="A46" s="482">
        <f>ROW(A$37)</f>
        <v>37</v>
      </c>
      <c r="B46" s="179" t="s">
        <v>171</v>
      </c>
      <c r="C46" s="170">
        <v>11111111111</v>
      </c>
      <c r="D46" s="170">
        <v>111111111</v>
      </c>
      <c r="E46" s="180" t="s">
        <v>213</v>
      </c>
      <c r="F46" s="182">
        <v>11498108491</v>
      </c>
      <c r="G46" s="182" t="s">
        <v>214</v>
      </c>
      <c r="H46" s="180">
        <v>20000</v>
      </c>
      <c r="I46" s="180" t="s">
        <v>174</v>
      </c>
      <c r="J46" s="177">
        <v>45634</v>
      </c>
      <c r="K46" s="161">
        <v>45636</v>
      </c>
      <c r="L46" s="162"/>
      <c r="M46" s="163"/>
      <c r="N46" s="272"/>
      <c r="O46" s="286"/>
      <c r="P46" s="176" t="s">
        <v>248</v>
      </c>
      <c r="Q46" s="177">
        <v>45634</v>
      </c>
      <c r="R46" s="177">
        <v>45636</v>
      </c>
      <c r="S46" s="178"/>
      <c r="T46" s="172">
        <v>45647</v>
      </c>
      <c r="U46" s="282" t="s">
        <v>178</v>
      </c>
      <c r="V46" s="470" t="s">
        <v>249</v>
      </c>
      <c r="W46" s="3"/>
      <c r="AJ46" s="3"/>
    </row>
    <row r="47" spans="1:36" ht="16.5" thickTop="1" thickBot="1" x14ac:dyDescent="0.3">
      <c r="A47" s="482">
        <f>ROW(A$38)</f>
        <v>38</v>
      </c>
      <c r="B47" s="179" t="s">
        <v>171</v>
      </c>
      <c r="C47" s="170">
        <v>11111111111</v>
      </c>
      <c r="D47" s="170">
        <v>111111111</v>
      </c>
      <c r="E47" s="180" t="s">
        <v>185</v>
      </c>
      <c r="F47" s="181">
        <v>82493337096</v>
      </c>
      <c r="G47" s="182" t="s">
        <v>186</v>
      </c>
      <c r="H47" s="180">
        <v>86965</v>
      </c>
      <c r="I47" s="180" t="s">
        <v>250</v>
      </c>
      <c r="J47" s="177">
        <v>45611</v>
      </c>
      <c r="K47" s="172">
        <v>45644</v>
      </c>
      <c r="L47" s="173" t="s">
        <v>251</v>
      </c>
      <c r="M47" s="174" t="s">
        <v>176</v>
      </c>
      <c r="N47" s="151"/>
      <c r="O47" s="175"/>
      <c r="P47" s="176" t="s">
        <v>252</v>
      </c>
      <c r="Q47" s="177">
        <v>45611</v>
      </c>
      <c r="R47" s="177"/>
      <c r="S47" s="178" t="s">
        <v>176</v>
      </c>
      <c r="T47" s="172"/>
      <c r="U47" s="281" t="s">
        <v>178</v>
      </c>
      <c r="V47" s="283"/>
      <c r="W47" s="3"/>
      <c r="AJ47" s="3"/>
    </row>
    <row r="48" spans="1:36" ht="16.5" thickTop="1" thickBot="1" x14ac:dyDescent="0.3">
      <c r="A48" s="482">
        <f>ROW(A$39)</f>
        <v>39</v>
      </c>
      <c r="B48" s="179" t="s">
        <v>171</v>
      </c>
      <c r="C48" s="170">
        <v>11111111111</v>
      </c>
      <c r="D48" s="170">
        <v>111111111</v>
      </c>
      <c r="E48" s="180" t="s">
        <v>200</v>
      </c>
      <c r="F48" s="181">
        <v>96765817107</v>
      </c>
      <c r="G48" s="182" t="s">
        <v>201</v>
      </c>
      <c r="H48" s="180">
        <v>84202</v>
      </c>
      <c r="I48" s="180" t="s">
        <v>202</v>
      </c>
      <c r="J48" s="177">
        <v>45596</v>
      </c>
      <c r="K48" s="172">
        <v>45653</v>
      </c>
      <c r="L48" s="173" t="s">
        <v>203</v>
      </c>
      <c r="M48" s="174" t="s">
        <v>204</v>
      </c>
      <c r="N48" s="151"/>
      <c r="O48" s="175"/>
      <c r="P48" s="176" t="s">
        <v>253</v>
      </c>
      <c r="Q48" s="177">
        <v>45597</v>
      </c>
      <c r="R48" s="177"/>
      <c r="S48" s="178" t="s">
        <v>204</v>
      </c>
      <c r="T48" s="172"/>
      <c r="U48" s="281" t="s">
        <v>178</v>
      </c>
      <c r="V48" s="278"/>
      <c r="W48" s="3"/>
      <c r="AJ48" s="3"/>
    </row>
    <row r="49" spans="1:36" ht="16.5" thickTop="1" thickBot="1" x14ac:dyDescent="0.3">
      <c r="A49" s="482">
        <f>ROW(A$40)</f>
        <v>40</v>
      </c>
      <c r="B49" s="179" t="s">
        <v>171</v>
      </c>
      <c r="C49" s="178">
        <v>11111111111</v>
      </c>
      <c r="D49" s="178">
        <v>111111111</v>
      </c>
      <c r="E49" s="180" t="s">
        <v>213</v>
      </c>
      <c r="F49" s="181">
        <v>11498108491</v>
      </c>
      <c r="G49" s="182" t="s">
        <v>214</v>
      </c>
      <c r="H49" s="180">
        <v>80000</v>
      </c>
      <c r="I49" s="180" t="s">
        <v>174</v>
      </c>
      <c r="J49" s="177">
        <v>45634</v>
      </c>
      <c r="K49" s="172">
        <v>45654</v>
      </c>
      <c r="L49" s="173"/>
      <c r="M49" s="174"/>
      <c r="N49" s="151"/>
      <c r="O49" s="175"/>
      <c r="P49" s="176" t="s">
        <v>248</v>
      </c>
      <c r="Q49" s="177">
        <v>45634</v>
      </c>
      <c r="R49" s="177">
        <v>45636</v>
      </c>
      <c r="S49" s="178"/>
      <c r="T49" s="172">
        <v>45647</v>
      </c>
      <c r="U49" s="282" t="s">
        <v>178</v>
      </c>
      <c r="V49" s="470" t="s">
        <v>249</v>
      </c>
      <c r="W49" s="3"/>
      <c r="AJ49" s="3"/>
    </row>
    <row r="50" spans="1:36" ht="16.5" thickTop="1" thickBot="1" x14ac:dyDescent="0.3">
      <c r="A50" s="482">
        <f>ROW(A$41)</f>
        <v>41</v>
      </c>
      <c r="B50" s="71" t="s">
        <v>210</v>
      </c>
      <c r="C50" s="40">
        <v>22222222222</v>
      </c>
      <c r="D50" s="40">
        <v>222222222</v>
      </c>
      <c r="E50" s="41" t="s">
        <v>171</v>
      </c>
      <c r="F50" s="39">
        <v>11111111111</v>
      </c>
      <c r="G50" s="42">
        <v>111111111</v>
      </c>
      <c r="H50" s="43">
        <v>200000</v>
      </c>
      <c r="I50" s="43" t="s">
        <v>254</v>
      </c>
      <c r="J50" s="36">
        <v>45504</v>
      </c>
      <c r="K50" s="45">
        <v>45474</v>
      </c>
      <c r="L50" s="57"/>
      <c r="M50" s="46"/>
      <c r="N50" s="53"/>
      <c r="O50" s="54"/>
      <c r="P50" s="48" t="s">
        <v>255</v>
      </c>
      <c r="Q50" s="44">
        <v>45474</v>
      </c>
      <c r="R50" s="44">
        <v>45474</v>
      </c>
      <c r="S50" s="40" t="s">
        <v>24</v>
      </c>
      <c r="T50" s="45"/>
      <c r="U50" s="59" t="s">
        <v>198</v>
      </c>
      <c r="V50" s="67" t="s">
        <v>256</v>
      </c>
      <c r="W50" s="3"/>
      <c r="AJ50" s="3"/>
    </row>
    <row r="51" spans="1:36" ht="46.5" thickTop="1" thickBot="1" x14ac:dyDescent="0.3">
      <c r="A51" s="482">
        <f>ROW(A$42)</f>
        <v>42</v>
      </c>
      <c r="B51" s="179" t="s">
        <v>210</v>
      </c>
      <c r="C51" s="170">
        <v>22222222222</v>
      </c>
      <c r="D51" s="170">
        <v>222222222</v>
      </c>
      <c r="E51" s="180" t="s">
        <v>213</v>
      </c>
      <c r="F51" s="181">
        <v>11498108491</v>
      </c>
      <c r="G51" s="182" t="s">
        <v>214</v>
      </c>
      <c r="H51" s="180">
        <v>70073</v>
      </c>
      <c r="I51" s="180" t="s">
        <v>202</v>
      </c>
      <c r="J51" s="177">
        <v>45471</v>
      </c>
      <c r="K51" s="172">
        <v>45476</v>
      </c>
      <c r="L51" s="173"/>
      <c r="M51" s="174"/>
      <c r="N51" s="151"/>
      <c r="O51" s="175"/>
      <c r="P51" s="176" t="s">
        <v>257</v>
      </c>
      <c r="Q51" s="177">
        <v>45471</v>
      </c>
      <c r="R51" s="177"/>
      <c r="S51" s="178" t="s">
        <v>24</v>
      </c>
      <c r="T51" s="172"/>
      <c r="U51" s="281" t="s">
        <v>178</v>
      </c>
      <c r="V51" s="278" t="s">
        <v>224</v>
      </c>
      <c r="W51" s="3"/>
      <c r="AJ51" s="3"/>
    </row>
    <row r="52" spans="1:36" ht="16.5" thickTop="1" thickBot="1" x14ac:dyDescent="0.3">
      <c r="A52" s="482">
        <f>ROW(A$43)</f>
        <v>43</v>
      </c>
      <c r="B52" s="179" t="s">
        <v>210</v>
      </c>
      <c r="C52" s="170">
        <v>22222222222</v>
      </c>
      <c r="D52" s="170">
        <v>222222222</v>
      </c>
      <c r="E52" s="180" t="s">
        <v>171</v>
      </c>
      <c r="F52" s="181">
        <v>11111111111</v>
      </c>
      <c r="G52" s="182">
        <v>111111111</v>
      </c>
      <c r="H52" s="180">
        <v>24883</v>
      </c>
      <c r="I52" s="180" t="s">
        <v>211</v>
      </c>
      <c r="J52" s="177">
        <v>45457</v>
      </c>
      <c r="K52" s="172">
        <v>45478</v>
      </c>
      <c r="L52" s="173"/>
      <c r="M52" s="174"/>
      <c r="N52" s="284"/>
      <c r="O52" s="285"/>
      <c r="P52" s="176" t="s">
        <v>258</v>
      </c>
      <c r="Q52" s="177">
        <v>45460</v>
      </c>
      <c r="R52" s="177">
        <v>45460</v>
      </c>
      <c r="S52" s="177"/>
      <c r="T52" s="172">
        <v>45478</v>
      </c>
      <c r="U52" s="282" t="s">
        <v>178</v>
      </c>
      <c r="V52" s="283"/>
      <c r="W52" s="3"/>
      <c r="AJ52" s="3"/>
    </row>
    <row r="53" spans="1:36" ht="16.5" thickTop="1" thickBot="1" x14ac:dyDescent="0.3">
      <c r="A53" s="482">
        <f>ROW(A$44)</f>
        <v>44</v>
      </c>
      <c r="B53" s="179" t="s">
        <v>210</v>
      </c>
      <c r="C53" s="170">
        <v>22222222222</v>
      </c>
      <c r="D53" s="170">
        <v>222222222</v>
      </c>
      <c r="E53" s="180" t="s">
        <v>259</v>
      </c>
      <c r="F53" s="181">
        <v>44020098588</v>
      </c>
      <c r="G53" s="182" t="s">
        <v>260</v>
      </c>
      <c r="H53" s="180">
        <v>53176</v>
      </c>
      <c r="I53" s="180" t="s">
        <v>174</v>
      </c>
      <c r="J53" s="177">
        <v>45473</v>
      </c>
      <c r="K53" s="172">
        <v>45498</v>
      </c>
      <c r="L53" s="162" t="s">
        <v>261</v>
      </c>
      <c r="M53" s="163" t="s">
        <v>22</v>
      </c>
      <c r="N53" s="272">
        <v>45474</v>
      </c>
      <c r="O53" s="169" t="s">
        <v>22</v>
      </c>
      <c r="P53" s="166"/>
      <c r="Q53" s="167"/>
      <c r="R53" s="167"/>
      <c r="S53" s="170"/>
      <c r="T53" s="161"/>
      <c r="U53" s="282" t="s">
        <v>178</v>
      </c>
      <c r="V53" s="278"/>
      <c r="W53" s="3"/>
      <c r="AJ53" s="3"/>
    </row>
    <row r="54" spans="1:36" ht="16.5" thickTop="1" thickBot="1" x14ac:dyDescent="0.3">
      <c r="A54" s="482">
        <f>ROW(A$45)</f>
        <v>45</v>
      </c>
      <c r="B54" s="179" t="s">
        <v>210</v>
      </c>
      <c r="C54" s="170">
        <v>22222222222</v>
      </c>
      <c r="D54" s="170">
        <v>222222222</v>
      </c>
      <c r="E54" s="183" t="s">
        <v>172</v>
      </c>
      <c r="F54" s="181">
        <v>87963151792</v>
      </c>
      <c r="G54" s="182" t="s">
        <v>173</v>
      </c>
      <c r="H54" s="180">
        <v>21881</v>
      </c>
      <c r="I54" s="180" t="s">
        <v>174</v>
      </c>
      <c r="J54" s="177">
        <v>45489</v>
      </c>
      <c r="K54" s="161">
        <v>45509</v>
      </c>
      <c r="L54" s="162" t="s">
        <v>175</v>
      </c>
      <c r="M54" s="163" t="s">
        <v>176</v>
      </c>
      <c r="N54" s="168"/>
      <c r="O54" s="169"/>
      <c r="P54" s="166" t="s">
        <v>262</v>
      </c>
      <c r="Q54" s="167">
        <v>45490</v>
      </c>
      <c r="R54" s="167">
        <v>45492</v>
      </c>
      <c r="S54" s="170" t="s">
        <v>176</v>
      </c>
      <c r="T54" s="161"/>
      <c r="U54" s="282" t="s">
        <v>178</v>
      </c>
      <c r="V54" s="283"/>
      <c r="W54" s="3"/>
      <c r="AJ54" s="3"/>
    </row>
    <row r="55" spans="1:36" ht="16.5" thickTop="1" thickBot="1" x14ac:dyDescent="0.3">
      <c r="A55" s="482">
        <f>ROW(A$46)</f>
        <v>46</v>
      </c>
      <c r="B55" s="179" t="s">
        <v>210</v>
      </c>
      <c r="C55" s="178">
        <v>22222222222</v>
      </c>
      <c r="D55" s="178">
        <v>222222222</v>
      </c>
      <c r="E55" s="180" t="s">
        <v>213</v>
      </c>
      <c r="F55" s="181">
        <v>11498108491</v>
      </c>
      <c r="G55" s="182" t="s">
        <v>214</v>
      </c>
      <c r="H55" s="180">
        <v>900</v>
      </c>
      <c r="I55" s="180" t="s">
        <v>263</v>
      </c>
      <c r="J55" s="177">
        <v>45512</v>
      </c>
      <c r="K55" s="172">
        <v>45515</v>
      </c>
      <c r="L55" s="173"/>
      <c r="M55" s="174"/>
      <c r="N55" s="151"/>
      <c r="O55" s="175"/>
      <c r="P55" s="176" t="s">
        <v>264</v>
      </c>
      <c r="Q55" s="177">
        <v>45512</v>
      </c>
      <c r="R55" s="177">
        <v>45512</v>
      </c>
      <c r="S55" s="178" t="s">
        <v>265</v>
      </c>
      <c r="T55" s="172"/>
      <c r="U55" s="287" t="s">
        <v>178</v>
      </c>
      <c r="V55" s="470" t="s">
        <v>266</v>
      </c>
      <c r="W55" s="3"/>
      <c r="AJ55" s="3"/>
    </row>
    <row r="56" spans="1:36" ht="16.5" thickTop="1" thickBot="1" x14ac:dyDescent="0.3">
      <c r="A56" s="482">
        <f>ROW(A$47)</f>
        <v>47</v>
      </c>
      <c r="B56" s="179" t="s">
        <v>210</v>
      </c>
      <c r="C56" s="170">
        <v>22222222222</v>
      </c>
      <c r="D56" s="170">
        <v>222222222</v>
      </c>
      <c r="E56" s="180" t="s">
        <v>259</v>
      </c>
      <c r="F56" s="181">
        <v>44020098588</v>
      </c>
      <c r="G56" s="182" t="s">
        <v>260</v>
      </c>
      <c r="H56" s="180">
        <v>30324</v>
      </c>
      <c r="I56" s="180" t="s">
        <v>174</v>
      </c>
      <c r="J56" s="177">
        <v>45504</v>
      </c>
      <c r="K56" s="172">
        <v>45527</v>
      </c>
      <c r="L56" s="162" t="s">
        <v>261</v>
      </c>
      <c r="M56" s="163" t="s">
        <v>22</v>
      </c>
      <c r="N56" s="272">
        <v>45505</v>
      </c>
      <c r="O56" s="169" t="s">
        <v>22</v>
      </c>
      <c r="P56" s="166"/>
      <c r="Q56" s="167"/>
      <c r="R56" s="167"/>
      <c r="S56" s="170"/>
      <c r="T56" s="161"/>
      <c r="U56" s="282" t="s">
        <v>178</v>
      </c>
      <c r="V56" s="278"/>
      <c r="W56" s="3"/>
      <c r="AJ56" s="3"/>
    </row>
    <row r="57" spans="1:36" ht="16.5" thickTop="1" thickBot="1" x14ac:dyDescent="0.3">
      <c r="A57" s="482">
        <f>ROW(A$48)</f>
        <v>48</v>
      </c>
      <c r="B57" s="179" t="s">
        <v>210</v>
      </c>
      <c r="C57" s="170">
        <v>22222222222</v>
      </c>
      <c r="D57" s="170">
        <v>222222222</v>
      </c>
      <c r="E57" s="183" t="s">
        <v>213</v>
      </c>
      <c r="F57" s="181">
        <v>11498108491</v>
      </c>
      <c r="G57" s="182" t="s">
        <v>214</v>
      </c>
      <c r="H57" s="180">
        <v>1000</v>
      </c>
      <c r="I57" s="180" t="s">
        <v>202</v>
      </c>
      <c r="J57" s="177">
        <v>45479</v>
      </c>
      <c r="K57" s="161">
        <v>45534</v>
      </c>
      <c r="L57" s="162"/>
      <c r="M57" s="163"/>
      <c r="N57" s="164"/>
      <c r="O57" s="165"/>
      <c r="P57" s="166" t="s">
        <v>267</v>
      </c>
      <c r="Q57" s="167">
        <v>45481</v>
      </c>
      <c r="R57" s="167">
        <v>45488</v>
      </c>
      <c r="S57" s="167"/>
      <c r="T57" s="161">
        <v>45518</v>
      </c>
      <c r="U57" s="281" t="s">
        <v>178</v>
      </c>
      <c r="V57" s="278"/>
      <c r="W57" s="3"/>
      <c r="AJ57" s="3"/>
    </row>
    <row r="58" spans="1:36" ht="31.5" thickTop="1" thickBot="1" x14ac:dyDescent="0.3">
      <c r="A58" s="482">
        <f>ROW(A$49)</f>
        <v>49</v>
      </c>
      <c r="B58" s="71" t="s">
        <v>210</v>
      </c>
      <c r="C58" s="40">
        <v>22222222222</v>
      </c>
      <c r="D58" s="40">
        <v>222222222</v>
      </c>
      <c r="E58" s="41" t="s">
        <v>217</v>
      </c>
      <c r="F58" s="39">
        <v>92802414793</v>
      </c>
      <c r="G58" s="42" t="s">
        <v>110</v>
      </c>
      <c r="H58" s="43">
        <v>40055</v>
      </c>
      <c r="I58" s="43" t="s">
        <v>218</v>
      </c>
      <c r="J58" s="36">
        <v>45528</v>
      </c>
      <c r="K58" s="45">
        <v>45550</v>
      </c>
      <c r="L58" s="57"/>
      <c r="M58" s="46"/>
      <c r="N58" s="51"/>
      <c r="O58" s="52"/>
      <c r="P58" s="48" t="s">
        <v>268</v>
      </c>
      <c r="Q58" s="44">
        <v>45529</v>
      </c>
      <c r="R58" s="44">
        <v>45531</v>
      </c>
      <c r="S58" s="44"/>
      <c r="T58" s="45">
        <v>45551</v>
      </c>
      <c r="U58" s="59" t="s">
        <v>198</v>
      </c>
      <c r="V58" s="68" t="s">
        <v>220</v>
      </c>
      <c r="W58" s="3"/>
      <c r="AJ58" s="3"/>
    </row>
    <row r="59" spans="1:36" ht="16.5" thickTop="1" thickBot="1" x14ac:dyDescent="0.3">
      <c r="A59" s="482">
        <f>ROW(A$50)</f>
        <v>50</v>
      </c>
      <c r="B59" s="179" t="s">
        <v>210</v>
      </c>
      <c r="C59" s="178">
        <v>22222222222</v>
      </c>
      <c r="D59" s="178">
        <v>222222222</v>
      </c>
      <c r="E59" s="180" t="s">
        <v>259</v>
      </c>
      <c r="F59" s="181">
        <v>44020098588</v>
      </c>
      <c r="G59" s="182" t="s">
        <v>260</v>
      </c>
      <c r="H59" s="180">
        <v>96837</v>
      </c>
      <c r="I59" s="180" t="s">
        <v>174</v>
      </c>
      <c r="J59" s="177">
        <v>45535</v>
      </c>
      <c r="K59" s="172">
        <v>45558</v>
      </c>
      <c r="L59" s="162" t="s">
        <v>261</v>
      </c>
      <c r="M59" s="163" t="s">
        <v>22</v>
      </c>
      <c r="N59" s="272">
        <v>45536</v>
      </c>
      <c r="O59" s="169" t="s">
        <v>22</v>
      </c>
      <c r="P59" s="166"/>
      <c r="Q59" s="167"/>
      <c r="R59" s="167"/>
      <c r="S59" s="170"/>
      <c r="T59" s="161"/>
      <c r="U59" s="282" t="s">
        <v>178</v>
      </c>
      <c r="V59" s="278"/>
      <c r="W59" s="3"/>
      <c r="AJ59" s="3"/>
    </row>
    <row r="60" spans="1:36" ht="16.5" thickTop="1" thickBot="1" x14ac:dyDescent="0.3">
      <c r="A60" s="482">
        <f>ROW(A$51)</f>
        <v>51</v>
      </c>
      <c r="B60" s="179" t="s">
        <v>210</v>
      </c>
      <c r="C60" s="178">
        <v>22222222222</v>
      </c>
      <c r="D60" s="178">
        <v>222222222</v>
      </c>
      <c r="E60" s="180" t="s">
        <v>185</v>
      </c>
      <c r="F60" s="181">
        <v>82493337096</v>
      </c>
      <c r="G60" s="182" t="s">
        <v>186</v>
      </c>
      <c r="H60" s="180">
        <v>45626</v>
      </c>
      <c r="I60" s="180" t="s">
        <v>250</v>
      </c>
      <c r="J60" s="177">
        <v>45550</v>
      </c>
      <c r="K60" s="172">
        <v>45563</v>
      </c>
      <c r="L60" s="173" t="s">
        <v>269</v>
      </c>
      <c r="M60" s="174" t="s">
        <v>192</v>
      </c>
      <c r="N60" s="151"/>
      <c r="O60" s="175"/>
      <c r="P60" s="176" t="s">
        <v>270</v>
      </c>
      <c r="Q60" s="177">
        <v>45550</v>
      </c>
      <c r="R60" s="177"/>
      <c r="S60" s="178" t="s">
        <v>176</v>
      </c>
      <c r="T60" s="172"/>
      <c r="U60" s="281" t="s">
        <v>178</v>
      </c>
      <c r="V60" s="283"/>
      <c r="W60" s="3"/>
      <c r="AJ60" s="3"/>
    </row>
    <row r="61" spans="1:36" ht="16.5" thickTop="1" thickBot="1" x14ac:dyDescent="0.3">
      <c r="A61" s="482">
        <f>ROW(A$52)</f>
        <v>52</v>
      </c>
      <c r="B61" s="179" t="s">
        <v>210</v>
      </c>
      <c r="C61" s="170">
        <v>22222222222</v>
      </c>
      <c r="D61" s="170">
        <v>222222222</v>
      </c>
      <c r="E61" s="183" t="s">
        <v>213</v>
      </c>
      <c r="F61" s="181">
        <v>11498108491</v>
      </c>
      <c r="G61" s="182" t="s">
        <v>214</v>
      </c>
      <c r="H61" s="180">
        <v>1000</v>
      </c>
      <c r="I61" s="180" t="s">
        <v>202</v>
      </c>
      <c r="J61" s="177">
        <v>45541</v>
      </c>
      <c r="K61" s="161">
        <v>45565</v>
      </c>
      <c r="L61" s="162"/>
      <c r="M61" s="163"/>
      <c r="N61" s="164"/>
      <c r="O61" s="165"/>
      <c r="P61" s="166" t="s">
        <v>271</v>
      </c>
      <c r="Q61" s="167">
        <v>45543</v>
      </c>
      <c r="R61" s="167">
        <v>45545</v>
      </c>
      <c r="S61" s="167"/>
      <c r="T61" s="161">
        <v>45566</v>
      </c>
      <c r="U61" s="281" t="s">
        <v>178</v>
      </c>
      <c r="V61" s="278"/>
      <c r="W61" s="3"/>
      <c r="AJ61" s="3"/>
    </row>
    <row r="62" spans="1:36" ht="16.5" thickTop="1" thickBot="1" x14ac:dyDescent="0.3">
      <c r="A62" s="482">
        <f>ROW(A$53)</f>
        <v>53</v>
      </c>
      <c r="B62" s="179" t="s">
        <v>210</v>
      </c>
      <c r="C62" s="170">
        <v>22222222222</v>
      </c>
      <c r="D62" s="170">
        <v>222222222</v>
      </c>
      <c r="E62" s="183" t="s">
        <v>213</v>
      </c>
      <c r="F62" s="181">
        <v>11498108491</v>
      </c>
      <c r="G62" s="182" t="s">
        <v>214</v>
      </c>
      <c r="H62" s="180">
        <v>9000</v>
      </c>
      <c r="I62" s="180" t="s">
        <v>202</v>
      </c>
      <c r="J62" s="177">
        <v>45541</v>
      </c>
      <c r="K62" s="161">
        <v>45566</v>
      </c>
      <c r="L62" s="162"/>
      <c r="M62" s="163"/>
      <c r="N62" s="164"/>
      <c r="O62" s="165"/>
      <c r="P62" s="166" t="s">
        <v>271</v>
      </c>
      <c r="Q62" s="167">
        <v>45543</v>
      </c>
      <c r="R62" s="167">
        <v>45545</v>
      </c>
      <c r="S62" s="167"/>
      <c r="T62" s="161">
        <v>45566</v>
      </c>
      <c r="U62" s="281" t="s">
        <v>178</v>
      </c>
      <c r="V62" s="278"/>
      <c r="W62" s="3"/>
      <c r="AJ62" s="3"/>
    </row>
    <row r="63" spans="1:36" ht="16.5" thickTop="1" thickBot="1" x14ac:dyDescent="0.3">
      <c r="A63" s="482">
        <f>ROW(A$54)</f>
        <v>54</v>
      </c>
      <c r="B63" s="179" t="s">
        <v>210</v>
      </c>
      <c r="C63" s="170">
        <v>22222222222</v>
      </c>
      <c r="D63" s="170">
        <v>222222222</v>
      </c>
      <c r="E63" s="180" t="s">
        <v>206</v>
      </c>
      <c r="F63" s="181">
        <v>19381374702</v>
      </c>
      <c r="G63" s="182" t="s">
        <v>207</v>
      </c>
      <c r="H63" s="180">
        <v>8139</v>
      </c>
      <c r="I63" s="180" t="s">
        <v>202</v>
      </c>
      <c r="J63" s="177">
        <v>45570</v>
      </c>
      <c r="K63" s="172">
        <v>45572</v>
      </c>
      <c r="L63" s="173"/>
      <c r="M63" s="174"/>
      <c r="N63" s="151"/>
      <c r="O63" s="175"/>
      <c r="P63" s="176" t="s">
        <v>272</v>
      </c>
      <c r="Q63" s="177">
        <v>45570</v>
      </c>
      <c r="R63" s="177"/>
      <c r="S63" s="178" t="s">
        <v>183</v>
      </c>
      <c r="T63" s="172"/>
      <c r="U63" s="281" t="s">
        <v>178</v>
      </c>
      <c r="V63" s="278"/>
      <c r="W63" s="3"/>
      <c r="AJ63" s="3"/>
    </row>
    <row r="64" spans="1:36" ht="16.5" thickTop="1" thickBot="1" x14ac:dyDescent="0.3">
      <c r="A64" s="482">
        <f>ROW(A$55)</f>
        <v>55</v>
      </c>
      <c r="B64" s="179" t="s">
        <v>210</v>
      </c>
      <c r="C64" s="170">
        <v>22222222222</v>
      </c>
      <c r="D64" s="170">
        <v>222222222</v>
      </c>
      <c r="E64" s="180" t="s">
        <v>213</v>
      </c>
      <c r="F64" s="181">
        <v>11498108491</v>
      </c>
      <c r="G64" s="182" t="s">
        <v>214</v>
      </c>
      <c r="H64" s="180">
        <v>33318</v>
      </c>
      <c r="I64" s="180" t="s">
        <v>202</v>
      </c>
      <c r="J64" s="177">
        <v>45559</v>
      </c>
      <c r="K64" s="172">
        <v>45575</v>
      </c>
      <c r="L64" s="173"/>
      <c r="M64" s="174"/>
      <c r="N64" s="151"/>
      <c r="O64" s="175"/>
      <c r="P64" s="176" t="s">
        <v>273</v>
      </c>
      <c r="Q64" s="177">
        <v>45561</v>
      </c>
      <c r="R64" s="177"/>
      <c r="S64" s="167"/>
      <c r="T64" s="161">
        <v>45575</v>
      </c>
      <c r="U64" s="281" t="s">
        <v>178</v>
      </c>
      <c r="V64" s="278"/>
      <c r="W64" s="3"/>
      <c r="AJ64" s="3"/>
    </row>
    <row r="65" spans="1:36" ht="16.5" thickTop="1" thickBot="1" x14ac:dyDescent="0.3">
      <c r="A65" s="482">
        <f>ROW(A$56)</f>
        <v>56</v>
      </c>
      <c r="B65" s="179" t="s">
        <v>210</v>
      </c>
      <c r="C65" s="170">
        <v>22222222222</v>
      </c>
      <c r="D65" s="170">
        <v>222222222</v>
      </c>
      <c r="E65" s="183" t="s">
        <v>225</v>
      </c>
      <c r="F65" s="181">
        <v>39290228900</v>
      </c>
      <c r="G65" s="182" t="s">
        <v>226</v>
      </c>
      <c r="H65" s="180">
        <v>300000</v>
      </c>
      <c r="I65" s="180" t="s">
        <v>274</v>
      </c>
      <c r="J65" s="177">
        <v>45570</v>
      </c>
      <c r="K65" s="161">
        <v>45575</v>
      </c>
      <c r="L65" s="173" t="s">
        <v>275</v>
      </c>
      <c r="M65" s="163"/>
      <c r="N65" s="168"/>
      <c r="O65" s="169"/>
      <c r="P65" s="176" t="s">
        <v>276</v>
      </c>
      <c r="Q65" s="177">
        <v>45570</v>
      </c>
      <c r="R65" s="167">
        <v>45570</v>
      </c>
      <c r="S65" s="170" t="s">
        <v>22</v>
      </c>
      <c r="T65" s="161"/>
      <c r="U65" s="282" t="s">
        <v>178</v>
      </c>
      <c r="V65" s="470" t="s">
        <v>277</v>
      </c>
      <c r="W65" s="3"/>
      <c r="AJ65" s="3"/>
    </row>
    <row r="66" spans="1:36" ht="16.5" thickTop="1" thickBot="1" x14ac:dyDescent="0.3">
      <c r="A66" s="482">
        <f>ROW(A$57)</f>
        <v>57</v>
      </c>
      <c r="B66" s="179" t="s">
        <v>210</v>
      </c>
      <c r="C66" s="178">
        <v>22222222222</v>
      </c>
      <c r="D66" s="178">
        <v>222222222</v>
      </c>
      <c r="E66" s="180" t="s">
        <v>213</v>
      </c>
      <c r="F66" s="181">
        <v>11498108491</v>
      </c>
      <c r="G66" s="182" t="s">
        <v>214</v>
      </c>
      <c r="H66" s="180">
        <v>108</v>
      </c>
      <c r="I66" s="180" t="s">
        <v>174</v>
      </c>
      <c r="J66" s="177">
        <v>45550</v>
      </c>
      <c r="K66" s="172">
        <v>45577</v>
      </c>
      <c r="L66" s="173"/>
      <c r="M66" s="174"/>
      <c r="N66" s="151"/>
      <c r="O66" s="175"/>
      <c r="P66" s="176" t="s">
        <v>278</v>
      </c>
      <c r="Q66" s="177">
        <v>45551</v>
      </c>
      <c r="R66" s="177"/>
      <c r="S66" s="178" t="s">
        <v>192</v>
      </c>
      <c r="T66" s="172"/>
      <c r="U66" s="281" t="s">
        <v>178</v>
      </c>
      <c r="V66" s="283"/>
      <c r="W66" s="3"/>
      <c r="AJ66" s="3"/>
    </row>
    <row r="67" spans="1:36" ht="16.5" thickTop="1" thickBot="1" x14ac:dyDescent="0.3">
      <c r="A67" s="482">
        <f>ROW(A$58)</f>
        <v>58</v>
      </c>
      <c r="B67" s="179" t="s">
        <v>210</v>
      </c>
      <c r="C67" s="178">
        <v>22222222222</v>
      </c>
      <c r="D67" s="178">
        <v>222222222</v>
      </c>
      <c r="E67" s="180" t="s">
        <v>279</v>
      </c>
      <c r="F67" s="181" t="s">
        <v>110</v>
      </c>
      <c r="G67" s="182" t="s">
        <v>110</v>
      </c>
      <c r="H67" s="180">
        <v>10702</v>
      </c>
      <c r="I67" s="180" t="s">
        <v>174</v>
      </c>
      <c r="J67" s="177">
        <v>45560</v>
      </c>
      <c r="K67" s="172">
        <v>45579</v>
      </c>
      <c r="L67" s="173"/>
      <c r="M67" s="174"/>
      <c r="N67" s="151"/>
      <c r="O67" s="175"/>
      <c r="P67" s="176" t="s">
        <v>280</v>
      </c>
      <c r="Q67" s="177">
        <v>45561</v>
      </c>
      <c r="R67" s="177"/>
      <c r="S67" s="178" t="s">
        <v>195</v>
      </c>
      <c r="T67" s="172"/>
      <c r="U67" s="281" t="s">
        <v>178</v>
      </c>
      <c r="V67" s="283"/>
      <c r="W67" s="3"/>
      <c r="AJ67" s="3"/>
    </row>
    <row r="68" spans="1:36" ht="31.5" thickTop="1" thickBot="1" x14ac:dyDescent="0.3">
      <c r="A68" s="482">
        <f>ROW(A$59)</f>
        <v>59</v>
      </c>
      <c r="B68" s="71" t="s">
        <v>210</v>
      </c>
      <c r="C68" s="37">
        <v>22222222222</v>
      </c>
      <c r="D68" s="37">
        <v>222222222</v>
      </c>
      <c r="E68" s="43" t="s">
        <v>281</v>
      </c>
      <c r="F68" s="39" t="s">
        <v>110</v>
      </c>
      <c r="G68" s="42" t="s">
        <v>110</v>
      </c>
      <c r="H68" s="43">
        <v>760</v>
      </c>
      <c r="I68" s="43" t="s">
        <v>282</v>
      </c>
      <c r="J68" s="36"/>
      <c r="K68" s="55">
        <v>45581</v>
      </c>
      <c r="L68" s="56"/>
      <c r="M68" s="38"/>
      <c r="N68" s="49"/>
      <c r="O68" s="50"/>
      <c r="P68" s="47"/>
      <c r="Q68" s="36"/>
      <c r="R68" s="36"/>
      <c r="S68" s="37"/>
      <c r="T68" s="55"/>
      <c r="U68" s="58" t="s">
        <v>198</v>
      </c>
      <c r="V68" s="68" t="s">
        <v>199</v>
      </c>
      <c r="W68" s="3"/>
      <c r="AJ68" s="3"/>
    </row>
    <row r="69" spans="1:36" ht="16.5" thickTop="1" thickBot="1" x14ac:dyDescent="0.3">
      <c r="A69" s="482">
        <f>ROW(A$60)</f>
        <v>60</v>
      </c>
      <c r="B69" s="179" t="s">
        <v>210</v>
      </c>
      <c r="C69" s="178">
        <v>22222222222</v>
      </c>
      <c r="D69" s="178">
        <v>222222222</v>
      </c>
      <c r="E69" s="183" t="s">
        <v>172</v>
      </c>
      <c r="F69" s="181">
        <v>87963151792</v>
      </c>
      <c r="G69" s="182" t="s">
        <v>173</v>
      </c>
      <c r="H69" s="180">
        <v>54229</v>
      </c>
      <c r="I69" s="180" t="s">
        <v>174</v>
      </c>
      <c r="J69" s="177">
        <v>45520</v>
      </c>
      <c r="K69" s="161">
        <v>45582</v>
      </c>
      <c r="L69" s="162" t="s">
        <v>175</v>
      </c>
      <c r="M69" s="163" t="s">
        <v>176</v>
      </c>
      <c r="N69" s="168"/>
      <c r="O69" s="169"/>
      <c r="P69" s="166" t="s">
        <v>283</v>
      </c>
      <c r="Q69" s="167">
        <v>45522</v>
      </c>
      <c r="R69" s="167">
        <v>45524</v>
      </c>
      <c r="S69" s="170" t="s">
        <v>176</v>
      </c>
      <c r="T69" s="161"/>
      <c r="U69" s="282" t="s">
        <v>178</v>
      </c>
      <c r="V69" s="283"/>
      <c r="W69" s="3"/>
      <c r="AJ69" s="3"/>
    </row>
    <row r="70" spans="1:36" ht="16.5" thickTop="1" thickBot="1" x14ac:dyDescent="0.3">
      <c r="A70" s="482">
        <f>ROW(A$61)</f>
        <v>61</v>
      </c>
      <c r="B70" s="179" t="s">
        <v>210</v>
      </c>
      <c r="C70" s="170">
        <v>22222222222</v>
      </c>
      <c r="D70" s="170">
        <v>222222222</v>
      </c>
      <c r="E70" s="180" t="s">
        <v>185</v>
      </c>
      <c r="F70" s="181">
        <v>82493337096</v>
      </c>
      <c r="G70" s="182" t="s">
        <v>186</v>
      </c>
      <c r="H70" s="180">
        <v>71574</v>
      </c>
      <c r="I70" s="180" t="s">
        <v>250</v>
      </c>
      <c r="J70" s="177">
        <v>45550</v>
      </c>
      <c r="K70" s="172">
        <v>45583</v>
      </c>
      <c r="L70" s="173" t="s">
        <v>284</v>
      </c>
      <c r="M70" s="174" t="s">
        <v>176</v>
      </c>
      <c r="N70" s="151"/>
      <c r="O70" s="175"/>
      <c r="P70" s="176" t="s">
        <v>285</v>
      </c>
      <c r="Q70" s="177">
        <v>45550</v>
      </c>
      <c r="R70" s="177"/>
      <c r="S70" s="178" t="s">
        <v>176</v>
      </c>
      <c r="T70" s="172"/>
      <c r="U70" s="281" t="s">
        <v>178</v>
      </c>
      <c r="V70" s="283"/>
      <c r="W70" s="3"/>
      <c r="AJ70" s="3"/>
    </row>
    <row r="71" spans="1:36" ht="16.5" thickTop="1" thickBot="1" x14ac:dyDescent="0.3">
      <c r="A71" s="482">
        <f>ROW(A$62)</f>
        <v>62</v>
      </c>
      <c r="B71" s="179" t="s">
        <v>210</v>
      </c>
      <c r="C71" s="170">
        <v>22222222222</v>
      </c>
      <c r="D71" s="170">
        <v>222222222</v>
      </c>
      <c r="E71" s="183" t="s">
        <v>172</v>
      </c>
      <c r="F71" s="181">
        <v>87963151792</v>
      </c>
      <c r="G71" s="182" t="s">
        <v>173</v>
      </c>
      <c r="H71" s="180">
        <v>99789</v>
      </c>
      <c r="I71" s="180" t="s">
        <v>174</v>
      </c>
      <c r="J71" s="177">
        <v>45551</v>
      </c>
      <c r="K71" s="161">
        <v>45584</v>
      </c>
      <c r="L71" s="162" t="s">
        <v>175</v>
      </c>
      <c r="M71" s="163" t="s">
        <v>176</v>
      </c>
      <c r="N71" s="168"/>
      <c r="O71" s="169"/>
      <c r="P71" s="166" t="s">
        <v>286</v>
      </c>
      <c r="Q71" s="167">
        <v>45552</v>
      </c>
      <c r="R71" s="167">
        <v>45556</v>
      </c>
      <c r="S71" s="170" t="s">
        <v>192</v>
      </c>
      <c r="T71" s="161"/>
      <c r="U71" s="282" t="s">
        <v>178</v>
      </c>
      <c r="V71" s="283"/>
      <c r="W71" s="3"/>
      <c r="AJ71" s="3"/>
    </row>
    <row r="72" spans="1:36" ht="16.5" thickTop="1" thickBot="1" x14ac:dyDescent="0.3">
      <c r="A72" s="482">
        <f>ROW(A$63)</f>
        <v>63</v>
      </c>
      <c r="B72" s="179" t="s">
        <v>210</v>
      </c>
      <c r="C72" s="170">
        <v>22222222222</v>
      </c>
      <c r="D72" s="170">
        <v>222222222</v>
      </c>
      <c r="E72" s="180" t="s">
        <v>259</v>
      </c>
      <c r="F72" s="181">
        <v>44020098588</v>
      </c>
      <c r="G72" s="182" t="s">
        <v>260</v>
      </c>
      <c r="H72" s="180">
        <v>12116</v>
      </c>
      <c r="I72" s="180" t="s">
        <v>174</v>
      </c>
      <c r="J72" s="177">
        <v>45565</v>
      </c>
      <c r="K72" s="172">
        <v>45591</v>
      </c>
      <c r="L72" s="162" t="s">
        <v>261</v>
      </c>
      <c r="M72" s="163" t="s">
        <v>22</v>
      </c>
      <c r="N72" s="272">
        <v>45566</v>
      </c>
      <c r="O72" s="169" t="s">
        <v>22</v>
      </c>
      <c r="P72" s="166"/>
      <c r="Q72" s="167"/>
      <c r="R72" s="167"/>
      <c r="S72" s="170"/>
      <c r="T72" s="161"/>
      <c r="U72" s="282" t="s">
        <v>178</v>
      </c>
      <c r="V72" s="278"/>
      <c r="W72" s="3"/>
      <c r="AJ72" s="3"/>
    </row>
    <row r="73" spans="1:36" ht="16.5" thickTop="1" thickBot="1" x14ac:dyDescent="0.3">
      <c r="A73" s="482">
        <f>ROW(A$64)</f>
        <v>64</v>
      </c>
      <c r="B73" s="179" t="s">
        <v>210</v>
      </c>
      <c r="C73" s="178">
        <v>22222222222</v>
      </c>
      <c r="D73" s="178">
        <v>222222222</v>
      </c>
      <c r="E73" s="180" t="s">
        <v>213</v>
      </c>
      <c r="F73" s="181">
        <v>11498108491</v>
      </c>
      <c r="G73" s="182" t="s">
        <v>214</v>
      </c>
      <c r="H73" s="180">
        <v>69460</v>
      </c>
      <c r="I73" s="180" t="s">
        <v>202</v>
      </c>
      <c r="J73" s="177">
        <v>45528</v>
      </c>
      <c r="K73" s="172">
        <v>45607</v>
      </c>
      <c r="L73" s="173"/>
      <c r="M73" s="174"/>
      <c r="N73" s="151"/>
      <c r="O73" s="175"/>
      <c r="P73" s="176" t="s">
        <v>287</v>
      </c>
      <c r="Q73" s="177">
        <v>45530</v>
      </c>
      <c r="R73" s="177">
        <v>45532</v>
      </c>
      <c r="S73" s="167" t="s">
        <v>195</v>
      </c>
      <c r="T73" s="161"/>
      <c r="U73" s="281" t="s">
        <v>178</v>
      </c>
      <c r="V73" s="278"/>
      <c r="W73" s="3"/>
      <c r="AJ73" s="3"/>
    </row>
    <row r="74" spans="1:36" ht="16.5" thickTop="1" thickBot="1" x14ac:dyDescent="0.3">
      <c r="A74" s="482">
        <f>ROW(A$65)</f>
        <v>65</v>
      </c>
      <c r="B74" s="179" t="s">
        <v>210</v>
      </c>
      <c r="C74" s="178">
        <v>22222222222</v>
      </c>
      <c r="D74" s="178">
        <v>222222222</v>
      </c>
      <c r="E74" s="180" t="s">
        <v>225</v>
      </c>
      <c r="F74" s="181">
        <v>39290228900</v>
      </c>
      <c r="G74" s="182" t="s">
        <v>226</v>
      </c>
      <c r="H74" s="180">
        <v>200000</v>
      </c>
      <c r="I74" s="180" t="s">
        <v>288</v>
      </c>
      <c r="J74" s="177">
        <v>45570</v>
      </c>
      <c r="K74" s="172">
        <v>45611</v>
      </c>
      <c r="L74" s="173" t="s">
        <v>275</v>
      </c>
      <c r="M74" s="174"/>
      <c r="N74" s="273"/>
      <c r="O74" s="288"/>
      <c r="P74" s="176" t="s">
        <v>276</v>
      </c>
      <c r="Q74" s="177">
        <v>45570</v>
      </c>
      <c r="R74" s="177">
        <v>45570</v>
      </c>
      <c r="S74" s="177" t="s">
        <v>20</v>
      </c>
      <c r="T74" s="172"/>
      <c r="U74" s="282" t="s">
        <v>178</v>
      </c>
      <c r="V74" s="470" t="s">
        <v>277</v>
      </c>
      <c r="W74" s="3"/>
      <c r="AJ74" s="3"/>
    </row>
    <row r="75" spans="1:36" ht="16.5" thickTop="1" thickBot="1" x14ac:dyDescent="0.3">
      <c r="A75" s="482">
        <f>ROW(A$66)</f>
        <v>66</v>
      </c>
      <c r="B75" s="179" t="s">
        <v>210</v>
      </c>
      <c r="C75" s="178">
        <v>22222222222</v>
      </c>
      <c r="D75" s="170">
        <v>222222222</v>
      </c>
      <c r="E75" s="180" t="s">
        <v>206</v>
      </c>
      <c r="F75" s="181">
        <v>19381374702</v>
      </c>
      <c r="G75" s="182" t="s">
        <v>207</v>
      </c>
      <c r="H75" s="180">
        <v>96323</v>
      </c>
      <c r="I75" s="180" t="s">
        <v>202</v>
      </c>
      <c r="J75" s="177">
        <v>45530</v>
      </c>
      <c r="K75" s="172">
        <v>45613</v>
      </c>
      <c r="L75" s="173"/>
      <c r="M75" s="174"/>
      <c r="N75" s="151"/>
      <c r="O75" s="175"/>
      <c r="P75" s="176" t="s">
        <v>289</v>
      </c>
      <c r="Q75" s="177">
        <v>45530</v>
      </c>
      <c r="R75" s="177">
        <v>45532</v>
      </c>
      <c r="S75" s="167" t="s">
        <v>195</v>
      </c>
      <c r="T75" s="161"/>
      <c r="U75" s="281" t="s">
        <v>178</v>
      </c>
      <c r="V75" s="278"/>
      <c r="W75" s="3"/>
      <c r="AJ75" s="3"/>
    </row>
    <row r="76" spans="1:36" ht="16.5" thickTop="1" thickBot="1" x14ac:dyDescent="0.3">
      <c r="A76" s="482">
        <f>ROW(A$67)</f>
        <v>67</v>
      </c>
      <c r="B76" s="179" t="s">
        <v>210</v>
      </c>
      <c r="C76" s="178">
        <v>22222222222</v>
      </c>
      <c r="D76" s="170">
        <v>222222222</v>
      </c>
      <c r="E76" s="180" t="s">
        <v>259</v>
      </c>
      <c r="F76" s="181">
        <v>44020098588</v>
      </c>
      <c r="G76" s="182" t="s">
        <v>260</v>
      </c>
      <c r="H76" s="180">
        <v>92242</v>
      </c>
      <c r="I76" s="180" t="s">
        <v>174</v>
      </c>
      <c r="J76" s="177">
        <v>45596</v>
      </c>
      <c r="K76" s="172">
        <v>45626</v>
      </c>
      <c r="L76" s="162" t="s">
        <v>261</v>
      </c>
      <c r="M76" s="163" t="s">
        <v>22</v>
      </c>
      <c r="N76" s="272">
        <v>45597</v>
      </c>
      <c r="O76" s="169" t="s">
        <v>22</v>
      </c>
      <c r="P76" s="166"/>
      <c r="Q76" s="167"/>
      <c r="R76" s="167"/>
      <c r="S76" s="170"/>
      <c r="T76" s="161"/>
      <c r="U76" s="282" t="s">
        <v>178</v>
      </c>
      <c r="V76" s="278"/>
      <c r="W76" s="3"/>
      <c r="AJ76" s="3"/>
    </row>
    <row r="77" spans="1:36" ht="16.5" thickTop="1" thickBot="1" x14ac:dyDescent="0.3">
      <c r="A77" s="482">
        <f>ROW(A$68)</f>
        <v>68</v>
      </c>
      <c r="B77" s="179" t="s">
        <v>210</v>
      </c>
      <c r="C77" s="178">
        <v>22222222222</v>
      </c>
      <c r="D77" s="170">
        <v>222222222</v>
      </c>
      <c r="E77" s="180" t="s">
        <v>279</v>
      </c>
      <c r="F77" s="181" t="s">
        <v>110</v>
      </c>
      <c r="G77" s="182" t="s">
        <v>110</v>
      </c>
      <c r="H77" s="180">
        <v>59552</v>
      </c>
      <c r="I77" s="180" t="s">
        <v>174</v>
      </c>
      <c r="J77" s="177">
        <v>45621</v>
      </c>
      <c r="K77" s="172">
        <v>45640</v>
      </c>
      <c r="L77" s="173"/>
      <c r="M77" s="174"/>
      <c r="N77" s="151"/>
      <c r="O77" s="175"/>
      <c r="P77" s="176" t="s">
        <v>290</v>
      </c>
      <c r="Q77" s="177">
        <v>45622</v>
      </c>
      <c r="R77" s="177"/>
      <c r="S77" s="178" t="s">
        <v>176</v>
      </c>
      <c r="T77" s="172"/>
      <c r="U77" s="281" t="s">
        <v>178</v>
      </c>
      <c r="V77" s="283"/>
      <c r="W77" s="3"/>
      <c r="AJ77" s="3"/>
    </row>
    <row r="78" spans="1:36" ht="16.5" thickTop="1" thickBot="1" x14ac:dyDescent="0.3">
      <c r="A78" s="482">
        <f>ROW(A$69)</f>
        <v>69</v>
      </c>
      <c r="B78" s="179" t="s">
        <v>210</v>
      </c>
      <c r="C78" s="178">
        <v>22222222222</v>
      </c>
      <c r="D78" s="170">
        <v>222222222</v>
      </c>
      <c r="E78" s="183" t="s">
        <v>172</v>
      </c>
      <c r="F78" s="181">
        <v>87963151792</v>
      </c>
      <c r="G78" s="182" t="s">
        <v>173</v>
      </c>
      <c r="H78" s="180">
        <v>30885</v>
      </c>
      <c r="I78" s="180" t="s">
        <v>174</v>
      </c>
      <c r="J78" s="177">
        <v>45617</v>
      </c>
      <c r="K78" s="161">
        <v>45643</v>
      </c>
      <c r="L78" s="162" t="s">
        <v>175</v>
      </c>
      <c r="M78" s="163" t="s">
        <v>176</v>
      </c>
      <c r="N78" s="168"/>
      <c r="O78" s="169"/>
      <c r="P78" s="166" t="s">
        <v>291</v>
      </c>
      <c r="Q78" s="167">
        <v>45617</v>
      </c>
      <c r="R78" s="167">
        <v>45618</v>
      </c>
      <c r="S78" s="170" t="s">
        <v>176</v>
      </c>
      <c r="T78" s="161"/>
      <c r="U78" s="282" t="s">
        <v>178</v>
      </c>
      <c r="V78" s="283"/>
      <c r="W78" s="3"/>
      <c r="AJ78" s="3"/>
    </row>
    <row r="79" spans="1:36" ht="16.5" thickTop="1" thickBot="1" x14ac:dyDescent="0.3">
      <c r="A79" s="482">
        <f>ROW(A$70)</f>
        <v>70</v>
      </c>
      <c r="B79" s="179" t="s">
        <v>210</v>
      </c>
      <c r="C79" s="178">
        <v>22222222222</v>
      </c>
      <c r="D79" s="178">
        <v>222222222</v>
      </c>
      <c r="E79" s="180" t="s">
        <v>259</v>
      </c>
      <c r="F79" s="181">
        <v>44020098588</v>
      </c>
      <c r="G79" s="182" t="s">
        <v>260</v>
      </c>
      <c r="H79" s="180">
        <v>96899</v>
      </c>
      <c r="I79" s="180" t="s">
        <v>174</v>
      </c>
      <c r="J79" s="177">
        <v>45626</v>
      </c>
      <c r="K79" s="172">
        <v>45655</v>
      </c>
      <c r="L79" s="162" t="s">
        <v>261</v>
      </c>
      <c r="M79" s="163" t="s">
        <v>22</v>
      </c>
      <c r="N79" s="272">
        <v>45627</v>
      </c>
      <c r="O79" s="169" t="s">
        <v>22</v>
      </c>
      <c r="P79" s="166"/>
      <c r="Q79" s="167"/>
      <c r="R79" s="167"/>
      <c r="S79" s="170"/>
      <c r="T79" s="161"/>
      <c r="U79" s="282" t="s">
        <v>178</v>
      </c>
      <c r="V79" s="278"/>
      <c r="W79" s="3"/>
      <c r="AJ79" s="3"/>
    </row>
    <row r="80" spans="1:36" ht="31.5" thickTop="1" thickBot="1" x14ac:dyDescent="0.3">
      <c r="A80" s="482">
        <f>ROW(A$71)</f>
        <v>71</v>
      </c>
      <c r="B80" s="72" t="s">
        <v>292</v>
      </c>
      <c r="C80" s="37">
        <v>11223344556</v>
      </c>
      <c r="D80" s="37" t="s">
        <v>293</v>
      </c>
      <c r="E80" s="43" t="s">
        <v>225</v>
      </c>
      <c r="F80" s="39">
        <v>39290228900</v>
      </c>
      <c r="G80" s="42" t="s">
        <v>226</v>
      </c>
      <c r="H80" s="43">
        <v>50000</v>
      </c>
      <c r="I80" s="43" t="s">
        <v>294</v>
      </c>
      <c r="J80" s="36">
        <v>45482</v>
      </c>
      <c r="K80" s="55">
        <v>45474</v>
      </c>
      <c r="L80" s="56" t="s">
        <v>295</v>
      </c>
      <c r="M80" s="38" t="s">
        <v>24</v>
      </c>
      <c r="N80" s="49"/>
      <c r="O80" s="50"/>
      <c r="P80" s="47"/>
      <c r="Q80" s="36"/>
      <c r="R80" s="36"/>
      <c r="S80" s="37"/>
      <c r="T80" s="55"/>
      <c r="U80" s="58" t="s">
        <v>198</v>
      </c>
      <c r="V80" s="471" t="s">
        <v>296</v>
      </c>
      <c r="W80" s="3"/>
      <c r="AJ80" s="3"/>
    </row>
    <row r="81" spans="1:36" ht="31.5" thickTop="1" thickBot="1" x14ac:dyDescent="0.3">
      <c r="A81" s="482">
        <f>ROW(A$72)</f>
        <v>72</v>
      </c>
      <c r="B81" s="72" t="s">
        <v>292</v>
      </c>
      <c r="C81" s="37">
        <v>11223344556</v>
      </c>
      <c r="D81" s="37" t="s">
        <v>293</v>
      </c>
      <c r="E81" s="43" t="s">
        <v>225</v>
      </c>
      <c r="F81" s="39">
        <v>39290228900</v>
      </c>
      <c r="G81" s="42" t="s">
        <v>226</v>
      </c>
      <c r="H81" s="43">
        <v>100000</v>
      </c>
      <c r="I81" s="43" t="s">
        <v>297</v>
      </c>
      <c r="J81" s="36">
        <v>45482</v>
      </c>
      <c r="K81" s="55">
        <v>45502</v>
      </c>
      <c r="L81" s="56" t="s">
        <v>295</v>
      </c>
      <c r="M81" s="38" t="s">
        <v>24</v>
      </c>
      <c r="N81" s="49"/>
      <c r="O81" s="50"/>
      <c r="P81" s="47" t="s">
        <v>298</v>
      </c>
      <c r="Q81" s="36">
        <v>45482</v>
      </c>
      <c r="R81" s="36">
        <v>45482</v>
      </c>
      <c r="S81" s="37" t="s">
        <v>24</v>
      </c>
      <c r="T81" s="55"/>
      <c r="U81" s="59" t="s">
        <v>198</v>
      </c>
      <c r="V81" s="68" t="s">
        <v>299</v>
      </c>
      <c r="W81" s="3"/>
      <c r="AJ81" s="3"/>
    </row>
    <row r="82" spans="1:36" ht="16.5" thickTop="1" thickBot="1" x14ac:dyDescent="0.3">
      <c r="A82" s="482">
        <f>ROW(A$73)</f>
        <v>73</v>
      </c>
      <c r="B82" s="289" t="s">
        <v>292</v>
      </c>
      <c r="C82" s="178">
        <v>11223344556</v>
      </c>
      <c r="D82" s="170" t="s">
        <v>293</v>
      </c>
      <c r="E82" s="183" t="s">
        <v>172</v>
      </c>
      <c r="F82" s="181">
        <v>87963151792</v>
      </c>
      <c r="G82" s="182" t="s">
        <v>173</v>
      </c>
      <c r="H82" s="180">
        <v>96635</v>
      </c>
      <c r="I82" s="180" t="s">
        <v>174</v>
      </c>
      <c r="J82" s="177">
        <v>45490</v>
      </c>
      <c r="K82" s="161">
        <v>45510</v>
      </c>
      <c r="L82" s="162" t="s">
        <v>175</v>
      </c>
      <c r="M82" s="163" t="s">
        <v>176</v>
      </c>
      <c r="N82" s="168"/>
      <c r="O82" s="169"/>
      <c r="P82" s="166" t="s">
        <v>300</v>
      </c>
      <c r="Q82" s="167">
        <v>45491</v>
      </c>
      <c r="R82" s="167">
        <v>45493</v>
      </c>
      <c r="S82" s="170" t="s">
        <v>176</v>
      </c>
      <c r="T82" s="161"/>
      <c r="U82" s="282" t="s">
        <v>178</v>
      </c>
      <c r="V82" s="283"/>
      <c r="W82" s="3"/>
      <c r="AJ82" s="3"/>
    </row>
    <row r="83" spans="1:36" ht="16.5" thickTop="1" thickBot="1" x14ac:dyDescent="0.3">
      <c r="A83" s="482">
        <f>ROW(A$74)</f>
        <v>74</v>
      </c>
      <c r="B83" s="289" t="s">
        <v>292</v>
      </c>
      <c r="C83" s="178">
        <v>11223344556</v>
      </c>
      <c r="D83" s="178" t="s">
        <v>293</v>
      </c>
      <c r="E83" s="180" t="s">
        <v>213</v>
      </c>
      <c r="F83" s="181">
        <v>11498108491</v>
      </c>
      <c r="G83" s="182" t="s">
        <v>214</v>
      </c>
      <c r="H83" s="180">
        <v>79416</v>
      </c>
      <c r="I83" s="180" t="s">
        <v>202</v>
      </c>
      <c r="J83" s="177">
        <v>45497</v>
      </c>
      <c r="K83" s="172">
        <v>45544</v>
      </c>
      <c r="L83" s="173"/>
      <c r="M83" s="174"/>
      <c r="N83" s="151"/>
      <c r="O83" s="175"/>
      <c r="P83" s="176" t="s">
        <v>301</v>
      </c>
      <c r="Q83" s="177">
        <v>45499</v>
      </c>
      <c r="R83" s="177">
        <v>45501</v>
      </c>
      <c r="S83" s="167"/>
      <c r="T83" s="161">
        <v>45553</v>
      </c>
      <c r="U83" s="281" t="s">
        <v>178</v>
      </c>
      <c r="V83" s="278"/>
      <c r="W83" s="3"/>
      <c r="AJ83" s="3"/>
    </row>
    <row r="84" spans="1:36" ht="16.5" thickTop="1" thickBot="1" x14ac:dyDescent="0.3">
      <c r="A84" s="482">
        <f>ROW(A$75)</f>
        <v>75</v>
      </c>
      <c r="B84" s="289" t="s">
        <v>292</v>
      </c>
      <c r="C84" s="178">
        <v>11223344556</v>
      </c>
      <c r="D84" s="170" t="s">
        <v>293</v>
      </c>
      <c r="E84" s="180" t="s">
        <v>239</v>
      </c>
      <c r="F84" s="181" t="s">
        <v>110</v>
      </c>
      <c r="G84" s="182" t="s">
        <v>110</v>
      </c>
      <c r="H84" s="180">
        <v>43046</v>
      </c>
      <c r="I84" s="180" t="s">
        <v>174</v>
      </c>
      <c r="J84" s="177">
        <v>45590</v>
      </c>
      <c r="K84" s="172">
        <v>45610</v>
      </c>
      <c r="L84" s="173"/>
      <c r="M84" s="174"/>
      <c r="N84" s="151"/>
      <c r="O84" s="175"/>
      <c r="P84" s="176" t="s">
        <v>302</v>
      </c>
      <c r="Q84" s="177">
        <v>45591</v>
      </c>
      <c r="R84" s="177">
        <v>45593</v>
      </c>
      <c r="S84" s="178" t="s">
        <v>176</v>
      </c>
      <c r="T84" s="172"/>
      <c r="U84" s="281" t="s">
        <v>178</v>
      </c>
      <c r="V84" s="283"/>
      <c r="W84" s="3"/>
      <c r="AJ84" s="3"/>
    </row>
    <row r="85" spans="1:36" ht="31.5" thickTop="1" thickBot="1" x14ac:dyDescent="0.3">
      <c r="A85" s="482">
        <f>ROW(A$76)</f>
        <v>76</v>
      </c>
      <c r="B85" s="72" t="s">
        <v>292</v>
      </c>
      <c r="C85" s="37">
        <v>11223344556</v>
      </c>
      <c r="D85" s="37" t="s">
        <v>293</v>
      </c>
      <c r="E85" s="41" t="s">
        <v>217</v>
      </c>
      <c r="F85" s="39">
        <v>92802414793</v>
      </c>
      <c r="G85" s="42" t="s">
        <v>110</v>
      </c>
      <c r="H85" s="43">
        <v>74832</v>
      </c>
      <c r="I85" s="43" t="s">
        <v>218</v>
      </c>
      <c r="J85" s="36">
        <v>45528</v>
      </c>
      <c r="K85" s="45">
        <v>45550</v>
      </c>
      <c r="L85" s="57"/>
      <c r="M85" s="46"/>
      <c r="N85" s="51"/>
      <c r="O85" s="52"/>
      <c r="P85" s="48" t="s">
        <v>303</v>
      </c>
      <c r="Q85" s="44">
        <v>45529</v>
      </c>
      <c r="R85" s="44">
        <v>45531</v>
      </c>
      <c r="S85" s="44"/>
      <c r="T85" s="45">
        <v>45551</v>
      </c>
      <c r="U85" s="59" t="s">
        <v>198</v>
      </c>
      <c r="V85" s="68" t="s">
        <v>220</v>
      </c>
      <c r="W85" s="3"/>
      <c r="AJ85" s="3"/>
    </row>
    <row r="86" spans="1:36" ht="16.5" thickTop="1" thickBot="1" x14ac:dyDescent="0.3">
      <c r="A86" s="482">
        <f>ROW(A$77)</f>
        <v>77</v>
      </c>
      <c r="B86" s="289" t="s">
        <v>292</v>
      </c>
      <c r="C86" s="178">
        <v>11223344556</v>
      </c>
      <c r="D86" s="178" t="s">
        <v>293</v>
      </c>
      <c r="E86" s="183" t="s">
        <v>213</v>
      </c>
      <c r="F86" s="181">
        <v>11498108491</v>
      </c>
      <c r="G86" s="182" t="s">
        <v>214</v>
      </c>
      <c r="H86" s="180">
        <v>5000</v>
      </c>
      <c r="I86" s="180" t="s">
        <v>202</v>
      </c>
      <c r="J86" s="177">
        <v>45536</v>
      </c>
      <c r="K86" s="161">
        <v>45553</v>
      </c>
      <c r="L86" s="162"/>
      <c r="M86" s="163"/>
      <c r="N86" s="164"/>
      <c r="O86" s="165"/>
      <c r="P86" s="166" t="s">
        <v>304</v>
      </c>
      <c r="Q86" s="167">
        <v>45536</v>
      </c>
      <c r="R86" s="167">
        <v>45537</v>
      </c>
      <c r="S86" s="167"/>
      <c r="T86" s="161">
        <v>45563</v>
      </c>
      <c r="U86" s="281" t="s">
        <v>178</v>
      </c>
      <c r="V86" s="278"/>
      <c r="W86" s="3"/>
      <c r="AJ86" s="3"/>
    </row>
    <row r="87" spans="1:36" ht="16.5" thickTop="1" thickBot="1" x14ac:dyDescent="0.3">
      <c r="A87" s="482">
        <f>ROW(A$78)</f>
        <v>78</v>
      </c>
      <c r="B87" s="289" t="s">
        <v>292</v>
      </c>
      <c r="C87" s="178">
        <v>11223344556</v>
      </c>
      <c r="D87" s="170" t="s">
        <v>293</v>
      </c>
      <c r="E87" s="183" t="s">
        <v>213</v>
      </c>
      <c r="F87" s="181">
        <v>11498108491</v>
      </c>
      <c r="G87" s="182" t="s">
        <v>214</v>
      </c>
      <c r="H87" s="180">
        <v>15000</v>
      </c>
      <c r="I87" s="180" t="s">
        <v>202</v>
      </c>
      <c r="J87" s="177">
        <v>45536</v>
      </c>
      <c r="K87" s="161">
        <v>45565</v>
      </c>
      <c r="L87" s="162"/>
      <c r="M87" s="163"/>
      <c r="N87" s="164"/>
      <c r="O87" s="165"/>
      <c r="P87" s="166" t="s">
        <v>304</v>
      </c>
      <c r="Q87" s="167">
        <v>45536</v>
      </c>
      <c r="R87" s="167">
        <v>45537</v>
      </c>
      <c r="S87" s="167"/>
      <c r="T87" s="161">
        <v>45563</v>
      </c>
      <c r="U87" s="281" t="s">
        <v>178</v>
      </c>
      <c r="V87" s="278"/>
      <c r="W87" s="3"/>
      <c r="AJ87" s="3"/>
    </row>
    <row r="88" spans="1:36" ht="16.5" thickTop="1" thickBot="1" x14ac:dyDescent="0.3">
      <c r="A88" s="482">
        <f>ROW(A$79)</f>
        <v>79</v>
      </c>
      <c r="B88" s="289" t="s">
        <v>292</v>
      </c>
      <c r="C88" s="178">
        <v>11223344556</v>
      </c>
      <c r="D88" s="178" t="s">
        <v>293</v>
      </c>
      <c r="E88" s="183" t="s">
        <v>172</v>
      </c>
      <c r="F88" s="181">
        <v>87963151792</v>
      </c>
      <c r="G88" s="182" t="s">
        <v>173</v>
      </c>
      <c r="H88" s="180">
        <v>6794</v>
      </c>
      <c r="I88" s="180" t="s">
        <v>202</v>
      </c>
      <c r="J88" s="177">
        <v>45538</v>
      </c>
      <c r="K88" s="161">
        <v>45568</v>
      </c>
      <c r="L88" s="162" t="s">
        <v>175</v>
      </c>
      <c r="M88" s="163" t="s">
        <v>176</v>
      </c>
      <c r="N88" s="164"/>
      <c r="O88" s="165"/>
      <c r="P88" s="166" t="s">
        <v>305</v>
      </c>
      <c r="Q88" s="167">
        <v>45538</v>
      </c>
      <c r="R88" s="167">
        <v>45538</v>
      </c>
      <c r="S88" s="167" t="s">
        <v>176</v>
      </c>
      <c r="T88" s="161"/>
      <c r="U88" s="281" t="s">
        <v>178</v>
      </c>
      <c r="V88" s="278"/>
      <c r="W88" s="3"/>
      <c r="AJ88" s="3"/>
    </row>
    <row r="89" spans="1:36" ht="16.5" thickTop="1" thickBot="1" x14ac:dyDescent="0.3">
      <c r="A89" s="482">
        <f>ROW(A$80)</f>
        <v>80</v>
      </c>
      <c r="B89" s="289" t="s">
        <v>292</v>
      </c>
      <c r="C89" s="178">
        <v>11223344556</v>
      </c>
      <c r="D89" s="178" t="s">
        <v>293</v>
      </c>
      <c r="E89" s="183" t="s">
        <v>213</v>
      </c>
      <c r="F89" s="181">
        <v>11498108491</v>
      </c>
      <c r="G89" s="182" t="s">
        <v>214</v>
      </c>
      <c r="H89" s="180">
        <v>64853</v>
      </c>
      <c r="I89" s="180" t="s">
        <v>202</v>
      </c>
      <c r="J89" s="177">
        <v>45510</v>
      </c>
      <c r="K89" s="161">
        <v>45571</v>
      </c>
      <c r="L89" s="162"/>
      <c r="M89" s="163"/>
      <c r="N89" s="164"/>
      <c r="O89" s="165"/>
      <c r="P89" s="166" t="s">
        <v>306</v>
      </c>
      <c r="Q89" s="167">
        <v>45511</v>
      </c>
      <c r="R89" s="167"/>
      <c r="S89" s="167"/>
      <c r="T89" s="161">
        <v>45545</v>
      </c>
      <c r="U89" s="281" t="s">
        <v>178</v>
      </c>
      <c r="V89" s="278"/>
      <c r="W89" s="3"/>
      <c r="AJ89" s="3"/>
    </row>
    <row r="90" spans="1:36" ht="16.5" thickTop="1" thickBot="1" x14ac:dyDescent="0.3">
      <c r="A90" s="482">
        <f>ROW(A$81)</f>
        <v>81</v>
      </c>
      <c r="B90" s="289" t="s">
        <v>292</v>
      </c>
      <c r="C90" s="178">
        <v>11223344556</v>
      </c>
      <c r="D90" s="178" t="s">
        <v>293</v>
      </c>
      <c r="E90" s="183" t="s">
        <v>213</v>
      </c>
      <c r="F90" s="181">
        <v>11498108491</v>
      </c>
      <c r="G90" s="182" t="s">
        <v>214</v>
      </c>
      <c r="H90" s="180">
        <v>73</v>
      </c>
      <c r="I90" s="180" t="s">
        <v>202</v>
      </c>
      <c r="J90" s="177">
        <v>45537</v>
      </c>
      <c r="K90" s="161">
        <v>45575</v>
      </c>
      <c r="L90" s="162"/>
      <c r="M90" s="163"/>
      <c r="N90" s="164"/>
      <c r="O90" s="165"/>
      <c r="P90" s="166" t="s">
        <v>307</v>
      </c>
      <c r="Q90" s="167">
        <v>45539</v>
      </c>
      <c r="R90" s="167"/>
      <c r="S90" s="167"/>
      <c r="T90" s="161">
        <v>45569</v>
      </c>
      <c r="U90" s="281" t="s">
        <v>178</v>
      </c>
      <c r="V90" s="278"/>
      <c r="W90" s="3"/>
      <c r="AJ90" s="3"/>
    </row>
    <row r="91" spans="1:36" ht="16.5" thickTop="1" thickBot="1" x14ac:dyDescent="0.3">
      <c r="A91" s="482">
        <f>ROW(A$82)</f>
        <v>82</v>
      </c>
      <c r="B91" s="289" t="s">
        <v>292</v>
      </c>
      <c r="C91" s="178">
        <v>11223344556</v>
      </c>
      <c r="D91" s="178" t="s">
        <v>293</v>
      </c>
      <c r="E91" s="183" t="s">
        <v>213</v>
      </c>
      <c r="F91" s="181">
        <v>11498108491</v>
      </c>
      <c r="G91" s="182" t="s">
        <v>214</v>
      </c>
      <c r="H91" s="180">
        <v>98</v>
      </c>
      <c r="I91" s="180" t="s">
        <v>202</v>
      </c>
      <c r="J91" s="177">
        <v>45543</v>
      </c>
      <c r="K91" s="161">
        <v>45577</v>
      </c>
      <c r="L91" s="162"/>
      <c r="M91" s="163"/>
      <c r="N91" s="164"/>
      <c r="O91" s="165"/>
      <c r="P91" s="166" t="s">
        <v>308</v>
      </c>
      <c r="Q91" s="167">
        <v>45543</v>
      </c>
      <c r="R91" s="167"/>
      <c r="S91" s="167"/>
      <c r="T91" s="161">
        <v>45573</v>
      </c>
      <c r="U91" s="281" t="s">
        <v>178</v>
      </c>
      <c r="V91" s="278"/>
      <c r="W91" s="3"/>
      <c r="AJ91" s="3"/>
    </row>
    <row r="92" spans="1:36" ht="16.5" thickTop="1" thickBot="1" x14ac:dyDescent="0.3">
      <c r="A92" s="482">
        <f>ROW(A$83)</f>
        <v>83</v>
      </c>
      <c r="B92" s="289" t="s">
        <v>292</v>
      </c>
      <c r="C92" s="178">
        <v>11223344556</v>
      </c>
      <c r="D92" s="178" t="s">
        <v>293</v>
      </c>
      <c r="E92" s="183" t="s">
        <v>172</v>
      </c>
      <c r="F92" s="181">
        <v>87963151792</v>
      </c>
      <c r="G92" s="182" t="s">
        <v>173</v>
      </c>
      <c r="H92" s="180">
        <v>91041</v>
      </c>
      <c r="I92" s="180" t="s">
        <v>174</v>
      </c>
      <c r="J92" s="177">
        <v>45552</v>
      </c>
      <c r="K92" s="161">
        <v>45578</v>
      </c>
      <c r="L92" s="162" t="s">
        <v>175</v>
      </c>
      <c r="M92" s="163" t="s">
        <v>176</v>
      </c>
      <c r="N92" s="168"/>
      <c r="O92" s="169"/>
      <c r="P92" s="166" t="s">
        <v>309</v>
      </c>
      <c r="Q92" s="167">
        <v>45553</v>
      </c>
      <c r="R92" s="167">
        <v>45555</v>
      </c>
      <c r="S92" s="170" t="s">
        <v>192</v>
      </c>
      <c r="T92" s="161"/>
      <c r="U92" s="282" t="s">
        <v>178</v>
      </c>
      <c r="V92" s="283"/>
      <c r="W92" s="3"/>
      <c r="AJ92" s="3"/>
    </row>
    <row r="93" spans="1:36" ht="16.5" thickTop="1" thickBot="1" x14ac:dyDescent="0.3">
      <c r="A93" s="482">
        <f>ROW(A$84)</f>
        <v>84</v>
      </c>
      <c r="B93" s="289" t="s">
        <v>292</v>
      </c>
      <c r="C93" s="178">
        <v>11223344556</v>
      </c>
      <c r="D93" s="170" t="s">
        <v>293</v>
      </c>
      <c r="E93" s="180" t="s">
        <v>213</v>
      </c>
      <c r="F93" s="181">
        <v>11498108491</v>
      </c>
      <c r="G93" s="182" t="s">
        <v>214</v>
      </c>
      <c r="H93" s="180">
        <v>17772</v>
      </c>
      <c r="I93" s="180" t="s">
        <v>202</v>
      </c>
      <c r="J93" s="177">
        <v>45559</v>
      </c>
      <c r="K93" s="172">
        <v>45584</v>
      </c>
      <c r="L93" s="173"/>
      <c r="M93" s="174"/>
      <c r="N93" s="151"/>
      <c r="O93" s="175"/>
      <c r="P93" s="176" t="s">
        <v>310</v>
      </c>
      <c r="Q93" s="177">
        <v>45561</v>
      </c>
      <c r="R93" s="177"/>
      <c r="S93" s="167"/>
      <c r="T93" s="161">
        <v>45583</v>
      </c>
      <c r="U93" s="281" t="s">
        <v>178</v>
      </c>
      <c r="V93" s="278"/>
      <c r="W93" s="3"/>
      <c r="AJ93" s="3"/>
    </row>
    <row r="94" spans="1:36" s="2" customFormat="1" ht="16.5" thickTop="1" thickBot="1" x14ac:dyDescent="0.3">
      <c r="A94" s="482">
        <f>ROW(A$85)</f>
        <v>85</v>
      </c>
      <c r="B94" s="289" t="s">
        <v>292</v>
      </c>
      <c r="C94" s="170">
        <v>11223344556</v>
      </c>
      <c r="D94" s="170" t="s">
        <v>293</v>
      </c>
      <c r="E94" s="183" t="s">
        <v>225</v>
      </c>
      <c r="F94" s="181">
        <v>39290228900</v>
      </c>
      <c r="G94" s="182" t="s">
        <v>226</v>
      </c>
      <c r="H94" s="180">
        <v>170000</v>
      </c>
      <c r="I94" s="180" t="s">
        <v>311</v>
      </c>
      <c r="J94" s="177">
        <v>45565</v>
      </c>
      <c r="K94" s="161">
        <v>45610</v>
      </c>
      <c r="L94" s="162" t="s">
        <v>295</v>
      </c>
      <c r="M94" s="163" t="s">
        <v>192</v>
      </c>
      <c r="N94" s="168"/>
      <c r="O94" s="169"/>
      <c r="P94" s="166" t="s">
        <v>312</v>
      </c>
      <c r="Q94" s="167">
        <v>45570</v>
      </c>
      <c r="R94" s="167">
        <v>45573</v>
      </c>
      <c r="S94" s="170" t="s">
        <v>192</v>
      </c>
      <c r="T94" s="161"/>
      <c r="U94" s="281" t="s">
        <v>178</v>
      </c>
      <c r="V94" s="470" t="s">
        <v>313</v>
      </c>
      <c r="W94" s="25"/>
      <c r="AJ94" s="25"/>
    </row>
    <row r="95" spans="1:36" s="2" customFormat="1" ht="16.5" thickTop="1" thickBot="1" x14ac:dyDescent="0.3">
      <c r="A95" s="482">
        <f>ROW(A$86)</f>
        <v>86</v>
      </c>
      <c r="B95" s="289" t="s">
        <v>292</v>
      </c>
      <c r="C95" s="178">
        <v>11223344556</v>
      </c>
      <c r="D95" s="178" t="s">
        <v>293</v>
      </c>
      <c r="E95" s="183" t="s">
        <v>213</v>
      </c>
      <c r="F95" s="181">
        <v>11498108491</v>
      </c>
      <c r="G95" s="182" t="s">
        <v>214</v>
      </c>
      <c r="H95" s="180">
        <v>71913</v>
      </c>
      <c r="I95" s="180" t="s">
        <v>202</v>
      </c>
      <c r="J95" s="177">
        <v>45571</v>
      </c>
      <c r="K95" s="161">
        <v>45632</v>
      </c>
      <c r="L95" s="162"/>
      <c r="M95" s="163"/>
      <c r="N95" s="164"/>
      <c r="O95" s="165"/>
      <c r="P95" s="166" t="s">
        <v>314</v>
      </c>
      <c r="Q95" s="167">
        <v>45572</v>
      </c>
      <c r="R95" s="167"/>
      <c r="S95" s="167"/>
      <c r="T95" s="161">
        <v>45606</v>
      </c>
      <c r="U95" s="281" t="s">
        <v>178</v>
      </c>
      <c r="V95" s="278"/>
      <c r="W95" s="25"/>
      <c r="AJ95" s="25"/>
    </row>
    <row r="96" spans="1:36" s="2" customFormat="1" ht="16.5" thickTop="1" thickBot="1" x14ac:dyDescent="0.3">
      <c r="A96" s="482">
        <f>ROW(A$87)</f>
        <v>87</v>
      </c>
      <c r="B96" s="289" t="s">
        <v>292</v>
      </c>
      <c r="C96" s="178">
        <v>11223344556</v>
      </c>
      <c r="D96" s="178" t="s">
        <v>293</v>
      </c>
      <c r="E96" s="183" t="s">
        <v>213</v>
      </c>
      <c r="F96" s="181">
        <v>11498108491</v>
      </c>
      <c r="G96" s="182" t="s">
        <v>214</v>
      </c>
      <c r="H96" s="180">
        <v>73</v>
      </c>
      <c r="I96" s="180" t="s">
        <v>202</v>
      </c>
      <c r="J96" s="177">
        <v>45598</v>
      </c>
      <c r="K96" s="161">
        <v>45636</v>
      </c>
      <c r="L96" s="162"/>
      <c r="M96" s="163"/>
      <c r="N96" s="164"/>
      <c r="O96" s="165"/>
      <c r="P96" s="166" t="s">
        <v>315</v>
      </c>
      <c r="Q96" s="167">
        <v>45600</v>
      </c>
      <c r="R96" s="167">
        <v>45600</v>
      </c>
      <c r="S96" s="167"/>
      <c r="T96" s="161">
        <v>45630</v>
      </c>
      <c r="U96" s="281" t="s">
        <v>178</v>
      </c>
      <c r="V96" s="278"/>
      <c r="W96" s="25"/>
      <c r="AJ96" s="25"/>
    </row>
    <row r="97" spans="1:36" s="2" customFormat="1" ht="16.5" thickTop="1" thickBot="1" x14ac:dyDescent="0.3">
      <c r="A97" s="482">
        <f>ROW(A$88)</f>
        <v>88</v>
      </c>
      <c r="B97" s="289" t="s">
        <v>292</v>
      </c>
      <c r="C97" s="178">
        <v>11223344556</v>
      </c>
      <c r="D97" s="178" t="s">
        <v>293</v>
      </c>
      <c r="E97" s="183" t="s">
        <v>213</v>
      </c>
      <c r="F97" s="181">
        <v>11498108491</v>
      </c>
      <c r="G97" s="182" t="s">
        <v>214</v>
      </c>
      <c r="H97" s="180">
        <v>27772</v>
      </c>
      <c r="I97" s="180" t="s">
        <v>202</v>
      </c>
      <c r="J97" s="177">
        <v>45604</v>
      </c>
      <c r="K97" s="161">
        <v>45638</v>
      </c>
      <c r="L97" s="162"/>
      <c r="M97" s="163"/>
      <c r="N97" s="164"/>
      <c r="O97" s="165"/>
      <c r="P97" s="166" t="s">
        <v>316</v>
      </c>
      <c r="Q97" s="167">
        <v>45604</v>
      </c>
      <c r="R97" s="167"/>
      <c r="S97" s="167"/>
      <c r="T97" s="161">
        <v>45634</v>
      </c>
      <c r="U97" s="281" t="s">
        <v>178</v>
      </c>
      <c r="V97" s="278"/>
      <c r="W97" s="25"/>
      <c r="AJ97" s="25"/>
    </row>
    <row r="98" spans="1:36" s="2" customFormat="1" ht="16.5" thickTop="1" thickBot="1" x14ac:dyDescent="0.3">
      <c r="A98" s="482">
        <f>ROW(A$89)</f>
        <v>89</v>
      </c>
      <c r="B98" s="289" t="s">
        <v>292</v>
      </c>
      <c r="C98" s="178">
        <v>11223344556</v>
      </c>
      <c r="D98" s="178" t="s">
        <v>293</v>
      </c>
      <c r="E98" s="183" t="s">
        <v>172</v>
      </c>
      <c r="F98" s="181">
        <v>87963151792</v>
      </c>
      <c r="G98" s="182" t="s">
        <v>173</v>
      </c>
      <c r="H98" s="180">
        <v>93020</v>
      </c>
      <c r="I98" s="180" t="s">
        <v>174</v>
      </c>
      <c r="J98" s="177">
        <v>45613</v>
      </c>
      <c r="K98" s="161">
        <v>45639</v>
      </c>
      <c r="L98" s="162" t="s">
        <v>175</v>
      </c>
      <c r="M98" s="163" t="s">
        <v>176</v>
      </c>
      <c r="N98" s="168"/>
      <c r="O98" s="169"/>
      <c r="P98" s="166" t="s">
        <v>317</v>
      </c>
      <c r="Q98" s="167">
        <v>45614</v>
      </c>
      <c r="R98" s="167">
        <v>45555</v>
      </c>
      <c r="S98" s="170" t="s">
        <v>192</v>
      </c>
      <c r="T98" s="161"/>
      <c r="U98" s="282" t="s">
        <v>178</v>
      </c>
      <c r="V98" s="283"/>
      <c r="W98" s="25"/>
      <c r="AJ98" s="25"/>
    </row>
    <row r="99" spans="1:36" s="2" customFormat="1" ht="16.5" thickTop="1" thickBot="1" x14ac:dyDescent="0.3">
      <c r="A99" s="482">
        <f>ROW(A$90)</f>
        <v>90</v>
      </c>
      <c r="B99" s="289" t="s">
        <v>292</v>
      </c>
      <c r="C99" s="170">
        <v>11223344556</v>
      </c>
      <c r="D99" s="178" t="s">
        <v>293</v>
      </c>
      <c r="E99" s="180" t="s">
        <v>213</v>
      </c>
      <c r="F99" s="181">
        <v>11498108491</v>
      </c>
      <c r="G99" s="182" t="s">
        <v>214</v>
      </c>
      <c r="H99" s="180">
        <v>37081</v>
      </c>
      <c r="I99" s="180" t="s">
        <v>202</v>
      </c>
      <c r="J99" s="177">
        <v>45641</v>
      </c>
      <c r="K99" s="172">
        <v>45645</v>
      </c>
      <c r="L99" s="173"/>
      <c r="M99" s="174"/>
      <c r="N99" s="151"/>
      <c r="O99" s="175"/>
      <c r="P99" s="176" t="s">
        <v>318</v>
      </c>
      <c r="Q99" s="177">
        <v>45641</v>
      </c>
      <c r="R99" s="177">
        <v>45647</v>
      </c>
      <c r="S99" s="167"/>
      <c r="T99" s="161">
        <v>45651</v>
      </c>
      <c r="U99" s="281" t="s">
        <v>178</v>
      </c>
      <c r="V99" s="278"/>
      <c r="W99" s="25"/>
      <c r="AJ99" s="25"/>
    </row>
    <row r="100" spans="1:36" ht="16.5" thickTop="1" thickBot="1" x14ac:dyDescent="0.3">
      <c r="A100" s="482">
        <f>ROW(A$91)</f>
        <v>91</v>
      </c>
      <c r="B100" s="289" t="s">
        <v>319</v>
      </c>
      <c r="C100" s="170" t="s">
        <v>110</v>
      </c>
      <c r="D100" s="170" t="s">
        <v>110</v>
      </c>
      <c r="E100" s="180" t="s">
        <v>279</v>
      </c>
      <c r="F100" s="181" t="s">
        <v>110</v>
      </c>
      <c r="G100" s="182" t="s">
        <v>110</v>
      </c>
      <c r="H100" s="180">
        <v>46591</v>
      </c>
      <c r="I100" s="180" t="s">
        <v>174</v>
      </c>
      <c r="J100" s="177">
        <v>45468</v>
      </c>
      <c r="K100" s="172">
        <v>45487</v>
      </c>
      <c r="L100" s="173"/>
      <c r="M100" s="174"/>
      <c r="N100" s="151"/>
      <c r="O100" s="175"/>
      <c r="P100" s="176" t="s">
        <v>320</v>
      </c>
      <c r="Q100" s="177">
        <v>45468</v>
      </c>
      <c r="R100" s="177"/>
      <c r="S100" s="178" t="s">
        <v>192</v>
      </c>
      <c r="T100" s="172"/>
      <c r="U100" s="281" t="s">
        <v>178</v>
      </c>
      <c r="V100" s="283"/>
      <c r="W100" s="3"/>
      <c r="AJ100" s="3"/>
    </row>
    <row r="101" spans="1:36" ht="16.5" thickTop="1" thickBot="1" x14ac:dyDescent="0.3">
      <c r="A101" s="482">
        <f>ROW(A$92)</f>
        <v>92</v>
      </c>
      <c r="B101" s="289" t="s">
        <v>319</v>
      </c>
      <c r="C101" s="170" t="s">
        <v>110</v>
      </c>
      <c r="D101" s="170" t="s">
        <v>110</v>
      </c>
      <c r="E101" s="180" t="s">
        <v>279</v>
      </c>
      <c r="F101" s="181" t="s">
        <v>110</v>
      </c>
      <c r="G101" s="182" t="s">
        <v>110</v>
      </c>
      <c r="H101" s="180">
        <v>46265</v>
      </c>
      <c r="I101" s="180" t="s">
        <v>174</v>
      </c>
      <c r="J101" s="177">
        <v>45469</v>
      </c>
      <c r="K101" s="172">
        <v>45488</v>
      </c>
      <c r="L101" s="173"/>
      <c r="M101" s="174"/>
      <c r="N101" s="151"/>
      <c r="O101" s="175"/>
      <c r="P101" s="176" t="s">
        <v>321</v>
      </c>
      <c r="Q101" s="177">
        <v>45469</v>
      </c>
      <c r="R101" s="177"/>
      <c r="S101" s="178" t="s">
        <v>192</v>
      </c>
      <c r="T101" s="172"/>
      <c r="U101" s="281" t="s">
        <v>178</v>
      </c>
      <c r="V101" s="283"/>
      <c r="W101" s="3"/>
      <c r="AJ101" s="3"/>
    </row>
    <row r="102" spans="1:36" ht="16.5" thickTop="1" thickBot="1" x14ac:dyDescent="0.3">
      <c r="A102" s="482">
        <f>ROW(A$93)</f>
        <v>93</v>
      </c>
      <c r="B102" s="289" t="s">
        <v>319</v>
      </c>
      <c r="C102" s="170" t="s">
        <v>110</v>
      </c>
      <c r="D102" s="170" t="s">
        <v>110</v>
      </c>
      <c r="E102" s="180" t="s">
        <v>279</v>
      </c>
      <c r="F102" s="181" t="s">
        <v>110</v>
      </c>
      <c r="G102" s="182" t="s">
        <v>110</v>
      </c>
      <c r="H102" s="180">
        <v>25891</v>
      </c>
      <c r="I102" s="180" t="s">
        <v>174</v>
      </c>
      <c r="J102" s="177">
        <v>45470</v>
      </c>
      <c r="K102" s="172">
        <v>45489</v>
      </c>
      <c r="L102" s="173"/>
      <c r="M102" s="174"/>
      <c r="N102" s="151"/>
      <c r="O102" s="175"/>
      <c r="P102" s="176" t="s">
        <v>322</v>
      </c>
      <c r="Q102" s="177">
        <v>45470</v>
      </c>
      <c r="R102" s="177"/>
      <c r="S102" s="178" t="s">
        <v>192</v>
      </c>
      <c r="T102" s="172"/>
      <c r="U102" s="281" t="s">
        <v>178</v>
      </c>
      <c r="V102" s="283"/>
      <c r="W102" s="3"/>
      <c r="AJ102" s="3"/>
    </row>
    <row r="103" spans="1:36" ht="16.5" thickTop="1" thickBot="1" x14ac:dyDescent="0.3">
      <c r="A103" s="482">
        <f>ROW(A$94)</f>
        <v>94</v>
      </c>
      <c r="B103" s="289" t="s">
        <v>319</v>
      </c>
      <c r="C103" s="170" t="s">
        <v>110</v>
      </c>
      <c r="D103" s="170" t="s">
        <v>110</v>
      </c>
      <c r="E103" s="183" t="s">
        <v>172</v>
      </c>
      <c r="F103" s="181">
        <v>87963151792</v>
      </c>
      <c r="G103" s="182" t="s">
        <v>173</v>
      </c>
      <c r="H103" s="180">
        <v>59878</v>
      </c>
      <c r="I103" s="180" t="s">
        <v>174</v>
      </c>
      <c r="J103" s="177">
        <v>45490</v>
      </c>
      <c r="K103" s="161">
        <v>45510</v>
      </c>
      <c r="L103" s="162" t="s">
        <v>175</v>
      </c>
      <c r="M103" s="163" t="s">
        <v>192</v>
      </c>
      <c r="N103" s="168"/>
      <c r="O103" s="169"/>
      <c r="P103" s="166" t="s">
        <v>323</v>
      </c>
      <c r="Q103" s="167">
        <v>45491</v>
      </c>
      <c r="R103" s="167">
        <v>45493</v>
      </c>
      <c r="S103" s="170" t="s">
        <v>192</v>
      </c>
      <c r="T103" s="161"/>
      <c r="U103" s="282" t="s">
        <v>178</v>
      </c>
      <c r="V103" s="283"/>
      <c r="W103" s="3"/>
      <c r="AJ103" s="3"/>
    </row>
    <row r="104" spans="1:36" ht="16.5" thickTop="1" thickBot="1" x14ac:dyDescent="0.3">
      <c r="A104" s="482">
        <f>ROW(A$95)</f>
        <v>95</v>
      </c>
      <c r="B104" s="289" t="s">
        <v>319</v>
      </c>
      <c r="C104" s="290" t="s">
        <v>110</v>
      </c>
      <c r="D104" s="291" t="s">
        <v>110</v>
      </c>
      <c r="E104" s="183" t="s">
        <v>172</v>
      </c>
      <c r="F104" s="181">
        <v>87963151792</v>
      </c>
      <c r="G104" s="182" t="s">
        <v>173</v>
      </c>
      <c r="H104" s="180">
        <v>69878</v>
      </c>
      <c r="I104" s="180" t="s">
        <v>174</v>
      </c>
      <c r="J104" s="177">
        <v>45491</v>
      </c>
      <c r="K104" s="161">
        <v>45511</v>
      </c>
      <c r="L104" s="162" t="s">
        <v>175</v>
      </c>
      <c r="M104" s="163" t="s">
        <v>192</v>
      </c>
      <c r="N104" s="168"/>
      <c r="O104" s="169"/>
      <c r="P104" s="166" t="s">
        <v>324</v>
      </c>
      <c r="Q104" s="167">
        <v>45492</v>
      </c>
      <c r="R104" s="167">
        <v>45494</v>
      </c>
      <c r="S104" s="178" t="s">
        <v>192</v>
      </c>
      <c r="T104" s="172"/>
      <c r="U104" s="281" t="s">
        <v>178</v>
      </c>
      <c r="V104" s="283"/>
      <c r="W104" s="3"/>
      <c r="AJ104" s="3"/>
    </row>
    <row r="105" spans="1:36" ht="16.5" thickTop="1" thickBot="1" x14ac:dyDescent="0.3">
      <c r="A105" s="482">
        <f>ROW(A$96)</f>
        <v>96</v>
      </c>
      <c r="B105" s="289" t="s">
        <v>319</v>
      </c>
      <c r="C105" s="170" t="s">
        <v>110</v>
      </c>
      <c r="D105" s="170" t="s">
        <v>110</v>
      </c>
      <c r="E105" s="180" t="s">
        <v>279</v>
      </c>
      <c r="F105" s="181" t="s">
        <v>110</v>
      </c>
      <c r="G105" s="182" t="s">
        <v>110</v>
      </c>
      <c r="H105" s="180">
        <v>1177</v>
      </c>
      <c r="I105" s="180" t="s">
        <v>174</v>
      </c>
      <c r="J105" s="177">
        <v>45512</v>
      </c>
      <c r="K105" s="172">
        <v>45530</v>
      </c>
      <c r="L105" s="173"/>
      <c r="M105" s="174"/>
      <c r="N105" s="151"/>
      <c r="O105" s="175"/>
      <c r="P105" s="176" t="s">
        <v>325</v>
      </c>
      <c r="Q105" s="177">
        <v>45513</v>
      </c>
      <c r="R105" s="177"/>
      <c r="S105" s="178" t="s">
        <v>192</v>
      </c>
      <c r="T105" s="172"/>
      <c r="U105" s="281" t="s">
        <v>178</v>
      </c>
      <c r="V105" s="283"/>
      <c r="W105" s="3"/>
      <c r="AJ105" s="3"/>
    </row>
    <row r="106" spans="1:36" ht="16.5" thickTop="1" thickBot="1" x14ac:dyDescent="0.3">
      <c r="A106" s="482">
        <f>ROW(A$97)</f>
        <v>97</v>
      </c>
      <c r="B106" s="289" t="s">
        <v>319</v>
      </c>
      <c r="C106" s="170" t="s">
        <v>110</v>
      </c>
      <c r="D106" s="170" t="s">
        <v>110</v>
      </c>
      <c r="E106" s="180" t="s">
        <v>279</v>
      </c>
      <c r="F106" s="181" t="s">
        <v>110</v>
      </c>
      <c r="G106" s="182" t="s">
        <v>110</v>
      </c>
      <c r="H106" s="180">
        <v>29231</v>
      </c>
      <c r="I106" s="180" t="s">
        <v>174</v>
      </c>
      <c r="J106" s="177">
        <v>45514</v>
      </c>
      <c r="K106" s="172">
        <v>45532</v>
      </c>
      <c r="L106" s="173"/>
      <c r="M106" s="174"/>
      <c r="N106" s="151"/>
      <c r="O106" s="175"/>
      <c r="P106" s="176" t="s">
        <v>326</v>
      </c>
      <c r="Q106" s="177">
        <v>45515</v>
      </c>
      <c r="R106" s="177"/>
      <c r="S106" s="178" t="s">
        <v>192</v>
      </c>
      <c r="T106" s="172"/>
      <c r="U106" s="281" t="s">
        <v>178</v>
      </c>
      <c r="V106" s="283"/>
      <c r="W106" s="3"/>
      <c r="AJ106" s="3"/>
    </row>
    <row r="107" spans="1:36" ht="16.5" thickTop="1" thickBot="1" x14ac:dyDescent="0.3">
      <c r="A107" s="482">
        <f>ROW(A$98)</f>
        <v>98</v>
      </c>
      <c r="B107" s="289" t="s">
        <v>319</v>
      </c>
      <c r="C107" s="178" t="s">
        <v>110</v>
      </c>
      <c r="D107" s="170" t="s">
        <v>110</v>
      </c>
      <c r="E107" s="180" t="s">
        <v>171</v>
      </c>
      <c r="F107" s="181">
        <v>11111111111</v>
      </c>
      <c r="G107" s="182">
        <v>111111111</v>
      </c>
      <c r="H107" s="180">
        <v>14749</v>
      </c>
      <c r="I107" s="180" t="s">
        <v>211</v>
      </c>
      <c r="J107" s="177">
        <v>45518</v>
      </c>
      <c r="K107" s="172">
        <v>45570</v>
      </c>
      <c r="L107" s="173"/>
      <c r="M107" s="174"/>
      <c r="N107" s="284"/>
      <c r="O107" s="285"/>
      <c r="P107" s="176" t="s">
        <v>327</v>
      </c>
      <c r="Q107" s="177">
        <v>45519</v>
      </c>
      <c r="R107" s="177">
        <v>45521</v>
      </c>
      <c r="S107" s="177"/>
      <c r="T107" s="172">
        <v>45567</v>
      </c>
      <c r="U107" s="282" t="s">
        <v>178</v>
      </c>
      <c r="V107" s="283"/>
      <c r="W107" s="3"/>
      <c r="AJ107" s="3"/>
    </row>
    <row r="108" spans="1:36" ht="16.5" thickTop="1" thickBot="1" x14ac:dyDescent="0.3">
      <c r="A108" s="482">
        <f>ROW(A$99)</f>
        <v>99</v>
      </c>
      <c r="B108" s="289" t="s">
        <v>319</v>
      </c>
      <c r="C108" s="178" t="s">
        <v>110</v>
      </c>
      <c r="D108" s="170" t="s">
        <v>110</v>
      </c>
      <c r="E108" s="180" t="s">
        <v>279</v>
      </c>
      <c r="F108" s="181" t="s">
        <v>110</v>
      </c>
      <c r="G108" s="182" t="s">
        <v>110</v>
      </c>
      <c r="H108" s="180">
        <v>83282</v>
      </c>
      <c r="I108" s="180" t="s">
        <v>174</v>
      </c>
      <c r="J108" s="177">
        <v>45590</v>
      </c>
      <c r="K108" s="172">
        <v>45598</v>
      </c>
      <c r="L108" s="173"/>
      <c r="M108" s="174"/>
      <c r="N108" s="151"/>
      <c r="O108" s="175"/>
      <c r="P108" s="176" t="s">
        <v>328</v>
      </c>
      <c r="Q108" s="177">
        <v>45591</v>
      </c>
      <c r="R108" s="177"/>
      <c r="S108" s="178" t="s">
        <v>192</v>
      </c>
      <c r="T108" s="172"/>
      <c r="U108" s="281" t="s">
        <v>178</v>
      </c>
      <c r="V108" s="283"/>
      <c r="W108" s="3"/>
      <c r="AJ108" s="3"/>
    </row>
    <row r="109" spans="1:36" ht="15.75" thickTop="1" x14ac:dyDescent="0.25">
      <c r="A109" s="522">
        <f>ROW(A$100)</f>
        <v>100</v>
      </c>
      <c r="B109" s="292" t="s">
        <v>319</v>
      </c>
      <c r="C109" s="293" t="s">
        <v>110</v>
      </c>
      <c r="D109" s="294" t="s">
        <v>110</v>
      </c>
      <c r="E109" s="295" t="s">
        <v>279</v>
      </c>
      <c r="F109" s="296" t="s">
        <v>110</v>
      </c>
      <c r="G109" s="297" t="s">
        <v>110</v>
      </c>
      <c r="H109" s="295">
        <v>18222</v>
      </c>
      <c r="I109" s="295" t="s">
        <v>174</v>
      </c>
      <c r="J109" s="298">
        <v>45591</v>
      </c>
      <c r="K109" s="299">
        <v>45599</v>
      </c>
      <c r="L109" s="300"/>
      <c r="M109" s="301"/>
      <c r="N109" s="302"/>
      <c r="O109" s="303"/>
      <c r="P109" s="304" t="s">
        <v>329</v>
      </c>
      <c r="Q109" s="298">
        <v>45622</v>
      </c>
      <c r="R109" s="298"/>
      <c r="S109" s="293" t="s">
        <v>192</v>
      </c>
      <c r="T109" s="299"/>
      <c r="U109" s="305" t="s">
        <v>178</v>
      </c>
      <c r="V109" s="306"/>
      <c r="W109" s="3"/>
      <c r="AJ109" s="3"/>
    </row>
    <row r="110" spans="1:36" s="3" customFormat="1" x14ac:dyDescent="0.25">
      <c r="B110" s="13"/>
    </row>
  </sheetData>
  <sheetProtection sheet="1" objects="1" scenarios="1" autoFilter="0"/>
  <mergeCells count="4">
    <mergeCell ref="N7:O7"/>
    <mergeCell ref="P7:T7"/>
    <mergeCell ref="L7:M7"/>
    <mergeCell ref="B7:H7"/>
  </mergeCells>
  <phoneticPr fontId="7" type="noConversion"/>
  <pageMargins left="0.7" right="0.7" top="0.75" bottom="0.75" header="0.3" footer="0.3"/>
  <pageSetup paperSize="9" orientation="landscape" r:id="rId1"/>
  <ignoredErrors>
    <ignoredError sqref="F21:G21 F50:G50 F52:G52 F107:G107" calculatedColum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5816C-2478-42C4-987D-46B6D829C44E}">
  <sheetPr>
    <outlinePr summaryBelow="0"/>
  </sheetPr>
  <dimension ref="A1:AE127"/>
  <sheetViews>
    <sheetView showGridLines="0" showRowColHeaders="0" zoomScaleNormal="100" workbookViewId="0">
      <pane xSplit="1" ySplit="23" topLeftCell="B24" activePane="bottomRight" state="frozen"/>
      <selection pane="topRight" activeCell="B1" sqref="B1"/>
      <selection pane="bottomLeft" activeCell="A24" sqref="A24"/>
      <selection pane="bottomRight" activeCell="B24" sqref="B24"/>
    </sheetView>
  </sheetViews>
  <sheetFormatPr defaultColWidth="0" defaultRowHeight="15" customHeight="1" zeroHeight="1" outlineLevelRow="1" x14ac:dyDescent="0.25"/>
  <cols>
    <col min="1" max="1" width="3.85546875" style="323" customWidth="1"/>
    <col min="2" max="2" width="13.28515625" style="1" customWidth="1"/>
    <col min="3" max="3" width="14" customWidth="1"/>
    <col min="4" max="4" width="12" customWidth="1"/>
    <col min="5" max="5" width="14.42578125" customWidth="1"/>
    <col min="6" max="6" width="14" customWidth="1"/>
    <col min="7" max="7" width="12" customWidth="1"/>
    <col min="8" max="8" width="11.140625" customWidth="1"/>
    <col min="9" max="9" width="37.28515625" customWidth="1"/>
    <col min="10" max="11" width="13.28515625" customWidth="1"/>
    <col min="12" max="12" width="14.28515625" customWidth="1"/>
    <col min="13" max="13" width="17.85546875" customWidth="1"/>
    <col min="14" max="15" width="13.28515625" customWidth="1"/>
    <col min="16" max="16" width="12.5703125" customWidth="1"/>
    <col min="17" max="18" width="13.28515625" customWidth="1"/>
    <col min="19" max="19" width="18.140625" bestFit="1" customWidth="1"/>
    <col min="20" max="20" width="15.140625" customWidth="1"/>
    <col min="21" max="21" width="20.85546875" customWidth="1"/>
    <col min="22" max="24" width="16.7109375" customWidth="1"/>
    <col min="25" max="25" width="18.5703125" bestFit="1" customWidth="1"/>
    <col min="26" max="27" width="16.7109375" customWidth="1"/>
    <col min="28" max="28" width="17.7109375" customWidth="1"/>
    <col min="29" max="29" width="93.5703125" customWidth="1"/>
    <col min="30" max="31" width="2.28515625" customWidth="1"/>
    <col min="32" max="16384" width="9.140625" hidden="1"/>
  </cols>
  <sheetData>
    <row r="1" spans="1:31" ht="30" customHeight="1" x14ac:dyDescent="0.55000000000000004">
      <c r="A1" s="119">
        <f>SUBTOTAL(109,A2:A2)-SUM(A2:A2)</f>
        <v>0</v>
      </c>
      <c r="B1" s="3"/>
      <c r="C1" s="26"/>
      <c r="D1" s="3"/>
      <c r="E1" s="3"/>
      <c r="F1" s="12"/>
      <c r="G1" s="12"/>
      <c r="H1" s="3"/>
      <c r="I1" s="3"/>
      <c r="J1" s="3"/>
      <c r="K1" s="3"/>
      <c r="L1" s="577" t="s">
        <v>330</v>
      </c>
      <c r="M1" s="577"/>
      <c r="N1" s="577"/>
      <c r="O1" s="577"/>
      <c r="P1" s="577"/>
      <c r="Q1" s="515"/>
      <c r="R1" s="517" t="str">
        <f>IF(A1=0,"CLICK — (left of screen) TO COLLAPSE STEP 2 AND VIEW DATASET","")</f>
        <v>CLICK — (left of screen) TO COLLAPSE STEP 2 AND VIEW DATASET</v>
      </c>
      <c r="S1" s="312"/>
      <c r="T1" s="312"/>
      <c r="W1" s="312"/>
      <c r="X1" s="312"/>
      <c r="Y1" s="312"/>
      <c r="Z1" s="312"/>
      <c r="AA1" s="312"/>
      <c r="AB1" s="3"/>
      <c r="AC1" s="3"/>
      <c r="AD1" s="3"/>
      <c r="AE1" s="3"/>
    </row>
    <row r="2" spans="1:31" ht="86.25" customHeight="1" outlineLevel="1" thickBot="1" x14ac:dyDescent="0.4">
      <c r="A2" s="119">
        <v>1</v>
      </c>
      <c r="B2" s="13"/>
      <c r="C2" s="118"/>
      <c r="D2" s="3"/>
      <c r="E2" s="3"/>
      <c r="F2" s="3"/>
      <c r="G2" s="3"/>
      <c r="H2" s="3"/>
      <c r="I2" s="3"/>
      <c r="J2" s="3"/>
      <c r="K2" s="3"/>
      <c r="L2" s="73"/>
      <c r="M2" s="73"/>
      <c r="N2" s="73"/>
      <c r="O2" s="73"/>
      <c r="P2" s="73"/>
      <c r="Q2" s="73"/>
      <c r="R2" s="503" t="str">
        <f>IF(A1=0,""," CLICK + TO EXPAND  (left of screen)")</f>
        <v/>
      </c>
      <c r="S2" s="312"/>
      <c r="T2" s="312"/>
      <c r="W2" s="312"/>
      <c r="X2" s="312"/>
      <c r="Y2" s="312"/>
      <c r="Z2" s="312"/>
      <c r="AA2" s="312"/>
      <c r="AB2" s="3"/>
      <c r="AC2" s="3"/>
      <c r="AD2" s="3"/>
      <c r="AE2" s="3"/>
    </row>
    <row r="3" spans="1:31" s="75" customFormat="1" ht="30" customHeight="1" thickTop="1" thickBot="1" x14ac:dyDescent="0.4">
      <c r="A3" s="119">
        <f>SUBTOTAL(109,A4:A4)-SUM(A4:A4)</f>
        <v>0</v>
      </c>
      <c r="B3" s="74"/>
      <c r="D3" s="311"/>
      <c r="E3" s="73"/>
      <c r="F3" s="73"/>
      <c r="G3" s="73"/>
      <c r="H3" s="73"/>
      <c r="I3" s="73"/>
      <c r="J3" s="73"/>
      <c r="K3" s="73"/>
      <c r="L3" s="578" t="s">
        <v>331</v>
      </c>
      <c r="M3" s="578"/>
      <c r="N3" s="578"/>
      <c r="O3" s="578"/>
      <c r="P3" s="578"/>
      <c r="Q3" s="516"/>
      <c r="R3" s="517" t="str">
        <f>IF(A3=0,"CLICK — (left of screen) TO COLLAPSE STEP 3 AND VIEW DATASET","")</f>
        <v>CLICK — (left of screen) TO COLLAPSE STEP 3 AND VIEW DATASET</v>
      </c>
      <c r="S3" s="312"/>
      <c r="T3" s="312"/>
      <c r="W3" s="312"/>
      <c r="X3" s="312"/>
      <c r="Y3" s="312"/>
      <c r="Z3" s="312"/>
      <c r="AA3" s="312"/>
      <c r="AB3" s="73"/>
      <c r="AC3" s="73"/>
      <c r="AD3" s="73"/>
      <c r="AE3" s="73"/>
    </row>
    <row r="4" spans="1:31" s="75" customFormat="1" ht="86.25" customHeight="1" outlineLevel="1" thickTop="1" x14ac:dyDescent="0.35">
      <c r="A4" s="119">
        <v>1</v>
      </c>
      <c r="B4" s="74"/>
      <c r="C4" s="73"/>
      <c r="D4" s="508"/>
      <c r="E4" s="73"/>
      <c r="F4" s="73"/>
      <c r="G4" s="73"/>
      <c r="H4" s="73"/>
      <c r="I4" s="73"/>
      <c r="J4" s="73"/>
      <c r="K4" s="73"/>
      <c r="L4" s="73"/>
      <c r="M4" s="73"/>
      <c r="N4" s="73"/>
      <c r="O4" s="73"/>
      <c r="P4" s="73"/>
      <c r="Q4" s="73"/>
      <c r="R4" s="504" t="str">
        <f>IF(A3=0,""," CLICK + TO EXPAND  (left of screen)")</f>
        <v/>
      </c>
      <c r="S4" s="312"/>
      <c r="T4" s="312"/>
      <c r="W4" s="312"/>
      <c r="X4" s="312"/>
      <c r="Y4" s="312"/>
      <c r="Z4" s="312"/>
      <c r="AA4" s="312"/>
      <c r="AB4" s="73"/>
      <c r="AC4" s="73"/>
      <c r="AD4" s="73"/>
      <c r="AE4" s="73"/>
    </row>
    <row r="5" spans="1:31" s="75" customFormat="1" ht="40.5" customHeight="1" thickBot="1" x14ac:dyDescent="0.4">
      <c r="B5" s="74"/>
      <c r="C5" s="73"/>
      <c r="D5" s="73"/>
      <c r="E5" s="73"/>
      <c r="F5" s="73"/>
      <c r="G5" s="73"/>
      <c r="H5" s="73"/>
      <c r="I5" s="73"/>
      <c r="J5" s="73"/>
      <c r="K5" s="73"/>
      <c r="L5" s="73"/>
      <c r="M5" s="73"/>
      <c r="N5" s="312"/>
      <c r="O5" s="312"/>
      <c r="P5" s="312"/>
      <c r="Q5" s="7"/>
      <c r="R5" s="7"/>
      <c r="S5" s="7"/>
      <c r="T5" s="3"/>
      <c r="U5" s="3"/>
      <c r="V5" s="312"/>
      <c r="W5" s="312"/>
      <c r="X5" s="312"/>
      <c r="Y5" s="312"/>
      <c r="Z5" s="312"/>
      <c r="AA5" s="312"/>
      <c r="AB5" s="73"/>
      <c r="AC5" s="73"/>
      <c r="AD5" s="73"/>
      <c r="AE5" s="73"/>
    </row>
    <row r="6" spans="1:31" s="75" customFormat="1" ht="30" customHeight="1" collapsed="1" thickTop="1" thickBot="1" x14ac:dyDescent="0.4">
      <c r="A6" s="119">
        <f>SUBTOTAL(109,A7:A12)-SUM(A7:A12)</f>
        <v>-4</v>
      </c>
      <c r="B6" s="74"/>
      <c r="C6" s="73"/>
      <c r="D6" s="73"/>
      <c r="E6" s="73"/>
      <c r="F6" s="73"/>
      <c r="G6" s="73"/>
      <c r="H6" s="73"/>
      <c r="I6" s="73"/>
      <c r="J6" s="73"/>
      <c r="K6" s="73"/>
      <c r="L6" s="73"/>
      <c r="M6" s="313"/>
      <c r="N6" s="312"/>
      <c r="O6" s="312"/>
      <c r="P6" s="312"/>
      <c r="Q6" s="7"/>
      <c r="R6" s="7"/>
      <c r="S6" s="7"/>
      <c r="T6" s="3"/>
      <c r="U6" s="509"/>
      <c r="V6" s="579" t="s">
        <v>332</v>
      </c>
      <c r="W6" s="579"/>
      <c r="X6" s="579"/>
      <c r="Y6" s="579"/>
      <c r="Z6" s="580" t="str">
        <f>IF(A6=0,"CLICK ➖ TO COLLAPSE"," CLICK ➕ TO EXPAND")&amp;" (left of screen)"</f>
        <v xml:space="preserve"> CLICK ➕ TO EXPAND (left of screen)</v>
      </c>
      <c r="AA6" s="580"/>
      <c r="AB6" s="580"/>
      <c r="AC6" s="73"/>
      <c r="AD6" s="73"/>
      <c r="AE6" s="73"/>
    </row>
    <row r="7" spans="1:31" s="75" customFormat="1" ht="20.25" hidden="1" customHeight="1" outlineLevel="1" thickTop="1" thickBot="1" x14ac:dyDescent="0.4">
      <c r="A7" s="119"/>
      <c r="B7" s="74"/>
      <c r="C7" s="73"/>
      <c r="D7" s="73"/>
      <c r="E7" s="73"/>
      <c r="F7" s="73"/>
      <c r="G7" s="73"/>
      <c r="H7" s="73"/>
      <c r="I7" s="73"/>
      <c r="J7" s="73"/>
      <c r="K7" s="73"/>
      <c r="L7" s="73"/>
      <c r="M7" s="312"/>
      <c r="N7" s="312"/>
      <c r="O7" s="312"/>
      <c r="P7" s="312"/>
      <c r="Q7" s="7"/>
      <c r="R7" s="585" t="str">
        <f>IF(OR(A3=0,A1=0),"COLLAPSE STEPS 2 &amp; 3 TO VIEW THIS SECTION IN FULL","")</f>
        <v>COLLAPSE STEPS 2 &amp; 3 TO VIEW THIS SECTION IN FULL</v>
      </c>
      <c r="S7" s="586"/>
      <c r="T7" s="586"/>
      <c r="U7" s="587"/>
      <c r="V7" s="312"/>
      <c r="W7" s="312"/>
      <c r="X7" s="312"/>
      <c r="Y7" s="312"/>
      <c r="Z7" s="312"/>
      <c r="AA7" s="312"/>
      <c r="AB7" s="73"/>
      <c r="AC7" s="73"/>
      <c r="AD7" s="73"/>
      <c r="AE7" s="73"/>
    </row>
    <row r="8" spans="1:31" s="75" customFormat="1" ht="37.5" hidden="1" customHeight="1" outlineLevel="1" thickTop="1" thickBot="1" x14ac:dyDescent="0.6">
      <c r="A8" s="510">
        <v>1</v>
      </c>
      <c r="B8" s="74"/>
      <c r="C8" s="73"/>
      <c r="D8" s="73"/>
      <c r="E8" s="73"/>
      <c r="F8" s="73"/>
      <c r="G8" s="73"/>
      <c r="H8" s="73"/>
      <c r="I8" s="73"/>
      <c r="J8" s="73"/>
      <c r="K8" s="73"/>
      <c r="L8" s="73"/>
      <c r="M8" s="312"/>
      <c r="N8" s="312"/>
      <c r="O8" s="312"/>
      <c r="P8" s="312"/>
      <c r="Q8" s="581" t="s">
        <v>333</v>
      </c>
      <c r="R8" s="582"/>
      <c r="S8" s="583" t="s">
        <v>334</v>
      </c>
      <c r="T8" s="583"/>
      <c r="U8" s="583"/>
      <c r="V8" s="583"/>
      <c r="W8" s="583"/>
      <c r="X8" s="583"/>
      <c r="Y8" s="583"/>
      <c r="Z8" s="584" t="s">
        <v>335</v>
      </c>
      <c r="AA8" s="584"/>
      <c r="AB8" s="584"/>
      <c r="AC8" s="3"/>
      <c r="AD8" s="3"/>
      <c r="AE8" s="3"/>
    </row>
    <row r="9" spans="1:31" s="75" customFormat="1" ht="21.75" hidden="1" customHeight="1" outlineLevel="1" thickBot="1" x14ac:dyDescent="0.4">
      <c r="A9" s="119">
        <v>1</v>
      </c>
      <c r="B9" s="74"/>
      <c r="C9" s="73"/>
      <c r="D9" s="73"/>
      <c r="E9" s="73"/>
      <c r="F9" s="73"/>
      <c r="G9" s="73"/>
      <c r="H9" s="73"/>
      <c r="I9" s="73"/>
      <c r="J9" s="73"/>
      <c r="K9" s="73"/>
      <c r="L9" s="73"/>
      <c r="M9" s="312"/>
      <c r="N9" s="312"/>
      <c r="O9" s="312"/>
      <c r="P9" s="312"/>
      <c r="Q9" s="592" t="s">
        <v>70</v>
      </c>
      <c r="R9" s="593"/>
      <c r="S9" s="594" t="s">
        <v>336</v>
      </c>
      <c r="T9" s="594"/>
      <c r="U9" s="594"/>
      <c r="V9" s="594"/>
      <c r="W9" s="594"/>
      <c r="X9" s="594"/>
      <c r="Y9" s="594"/>
      <c r="Z9" s="594"/>
      <c r="AA9" s="594"/>
      <c r="AB9" s="594"/>
      <c r="AC9" s="3"/>
      <c r="AD9" s="3"/>
      <c r="AE9" s="3"/>
    </row>
    <row r="10" spans="1:31" s="75" customFormat="1" ht="21.75" hidden="1" customHeight="1" outlineLevel="1" thickBot="1" x14ac:dyDescent="0.4">
      <c r="A10" s="119">
        <v>1</v>
      </c>
      <c r="B10" s="74"/>
      <c r="C10" s="73"/>
      <c r="D10" s="73"/>
      <c r="E10" s="73"/>
      <c r="F10" s="73"/>
      <c r="G10" s="73"/>
      <c r="H10" s="73"/>
      <c r="I10" s="73"/>
      <c r="J10" s="73"/>
      <c r="K10" s="73"/>
      <c r="L10" s="73"/>
      <c r="M10" s="312"/>
      <c r="N10" s="312"/>
      <c r="O10" s="312"/>
      <c r="P10" s="312"/>
      <c r="Q10" s="595" t="s">
        <v>337</v>
      </c>
      <c r="R10" s="596"/>
      <c r="S10" s="597" t="s">
        <v>338</v>
      </c>
      <c r="T10" s="597"/>
      <c r="U10" s="597"/>
      <c r="V10" s="597"/>
      <c r="W10" s="597"/>
      <c r="X10" s="597"/>
      <c r="Y10" s="597"/>
      <c r="Z10" s="597"/>
      <c r="AA10" s="597"/>
      <c r="AB10" s="597"/>
      <c r="AC10" s="3"/>
      <c r="AD10" s="3"/>
      <c r="AE10" s="3"/>
    </row>
    <row r="11" spans="1:31" s="75" customFormat="1" ht="21.75" hidden="1" customHeight="1" outlineLevel="1" thickBot="1" x14ac:dyDescent="0.4">
      <c r="A11" s="119"/>
      <c r="B11" s="74"/>
      <c r="C11" s="73"/>
      <c r="D11" s="73"/>
      <c r="E11" s="73"/>
      <c r="F11" s="73"/>
      <c r="G11" s="73"/>
      <c r="H11" s="73"/>
      <c r="I11" s="73"/>
      <c r="J11" s="73"/>
      <c r="K11" s="73"/>
      <c r="L11" s="73"/>
      <c r="M11" s="312"/>
      <c r="N11" s="312"/>
      <c r="O11" s="312"/>
      <c r="P11" s="312"/>
      <c r="Q11" s="592" t="s">
        <v>339</v>
      </c>
      <c r="R11" s="593"/>
      <c r="S11" s="583"/>
      <c r="T11" s="583"/>
      <c r="U11" s="583"/>
      <c r="V11" s="583"/>
      <c r="W11" s="583"/>
      <c r="X11" s="583"/>
      <c r="Y11" s="583"/>
      <c r="Z11" s="583"/>
      <c r="AA11" s="583"/>
      <c r="AB11" s="583"/>
      <c r="AC11" s="3"/>
      <c r="AD11" s="3"/>
      <c r="AE11" s="3"/>
    </row>
    <row r="12" spans="1:31" s="75" customFormat="1" ht="32.25" hidden="1" customHeight="1" outlineLevel="1" thickBot="1" x14ac:dyDescent="0.55000000000000004">
      <c r="A12" s="319">
        <v>1</v>
      </c>
      <c r="B12" s="74"/>
      <c r="C12" s="73"/>
      <c r="D12" s="73"/>
      <c r="E12" s="73"/>
      <c r="F12" s="73"/>
      <c r="G12" s="73"/>
      <c r="H12" s="73"/>
      <c r="I12" s="73"/>
      <c r="J12" s="73"/>
      <c r="K12" s="73"/>
      <c r="L12" s="73"/>
      <c r="M12" s="312"/>
      <c r="N12" s="312"/>
      <c r="O12" s="312"/>
      <c r="P12" s="312"/>
      <c r="Q12" s="592" t="s">
        <v>340</v>
      </c>
      <c r="R12" s="593"/>
      <c r="S12" s="594" t="s">
        <v>341</v>
      </c>
      <c r="T12" s="594"/>
      <c r="U12" s="594"/>
      <c r="V12" s="594"/>
      <c r="W12" s="594"/>
      <c r="X12" s="594"/>
      <c r="Y12" s="594"/>
      <c r="Z12" s="598" t="s">
        <v>342</v>
      </c>
      <c r="AA12" s="598"/>
      <c r="AB12" s="598"/>
      <c r="AC12" s="3"/>
      <c r="AD12" s="3"/>
      <c r="AE12" s="3"/>
    </row>
    <row r="13" spans="1:31" s="75" customFormat="1" ht="28.5" hidden="1" outlineLevel="1" x14ac:dyDescent="0.45">
      <c r="A13" s="523">
        <v>1</v>
      </c>
      <c r="B13" s="74"/>
      <c r="C13" s="73"/>
      <c r="D13" s="73"/>
      <c r="E13" s="73"/>
      <c r="F13" s="73"/>
      <c r="G13" s="73"/>
      <c r="H13" s="73"/>
      <c r="I13" s="73"/>
      <c r="J13" s="73"/>
      <c r="K13" s="73"/>
      <c r="L13" s="73"/>
      <c r="M13" s="312"/>
      <c r="N13" s="312"/>
      <c r="O13" s="312"/>
      <c r="P13" s="312"/>
      <c r="Q13" s="609" t="s">
        <v>60</v>
      </c>
      <c r="R13" s="610"/>
      <c r="S13" s="597" t="s">
        <v>343</v>
      </c>
      <c r="T13" s="597"/>
      <c r="U13" s="597"/>
      <c r="V13" s="597"/>
      <c r="W13" s="597"/>
      <c r="X13" s="597"/>
      <c r="Y13" s="597"/>
      <c r="Z13" s="614" t="s">
        <v>344</v>
      </c>
      <c r="AA13" s="614"/>
      <c r="AB13" s="614"/>
      <c r="AC13" s="3"/>
      <c r="AD13" s="3"/>
      <c r="AE13" s="3"/>
    </row>
    <row r="14" spans="1:31" s="75" customFormat="1" ht="21" hidden="1" customHeight="1" outlineLevel="1" x14ac:dyDescent="0.35">
      <c r="A14" s="318"/>
      <c r="B14" s="74"/>
      <c r="C14" s="73"/>
      <c r="D14" s="73"/>
      <c r="E14" s="73"/>
      <c r="F14" s="73"/>
      <c r="G14" s="73"/>
      <c r="H14" s="73"/>
      <c r="I14" s="73"/>
      <c r="J14" s="73"/>
      <c r="K14" s="73"/>
      <c r="L14" s="73"/>
      <c r="M14" s="312"/>
      <c r="N14" s="312"/>
      <c r="O14" s="312"/>
      <c r="P14" s="312"/>
      <c r="Q14" s="611"/>
      <c r="R14" s="612"/>
      <c r="S14" s="615" t="s">
        <v>345</v>
      </c>
      <c r="T14" s="615"/>
      <c r="U14" s="615"/>
      <c r="V14" s="615"/>
      <c r="W14" s="615"/>
      <c r="X14" s="615"/>
      <c r="Y14" s="615"/>
      <c r="Z14" s="615"/>
      <c r="AA14" s="615"/>
      <c r="AB14" s="615"/>
      <c r="AC14" s="3"/>
      <c r="AD14" s="3"/>
      <c r="AE14" s="3"/>
    </row>
    <row r="15" spans="1:31" s="75" customFormat="1" ht="21.75" hidden="1" customHeight="1" outlineLevel="1" thickBot="1" x14ac:dyDescent="0.4">
      <c r="A15" s="318"/>
      <c r="B15" s="74"/>
      <c r="C15" s="73"/>
      <c r="D15" s="73"/>
      <c r="E15" s="73"/>
      <c r="F15" s="73"/>
      <c r="G15" s="73"/>
      <c r="H15" s="73"/>
      <c r="I15" s="73"/>
      <c r="J15" s="73"/>
      <c r="K15" s="73"/>
      <c r="L15" s="73"/>
      <c r="M15" s="312"/>
      <c r="N15" s="3"/>
      <c r="O15" s="3"/>
      <c r="P15" s="312"/>
      <c r="Q15" s="611"/>
      <c r="R15" s="612"/>
      <c r="S15" s="316"/>
      <c r="T15" s="616" t="s">
        <v>346</v>
      </c>
      <c r="U15" s="616"/>
      <c r="V15" s="616"/>
      <c r="W15" s="617"/>
      <c r="X15" s="618" t="s">
        <v>60</v>
      </c>
      <c r="Y15" s="619"/>
      <c r="Z15" s="619"/>
      <c r="AA15" s="619"/>
      <c r="AB15" s="619"/>
      <c r="AC15" s="3"/>
      <c r="AD15" s="3"/>
      <c r="AE15" s="3"/>
    </row>
    <row r="16" spans="1:31" s="75" customFormat="1" ht="71.25" hidden="1" customHeight="1" outlineLevel="1" thickBot="1" x14ac:dyDescent="0.6">
      <c r="A16" s="513" t="s">
        <v>103</v>
      </c>
      <c r="B16" s="74"/>
      <c r="C16" s="73"/>
      <c r="D16" s="73"/>
      <c r="E16" s="73"/>
      <c r="F16" s="73"/>
      <c r="G16" s="73"/>
      <c r="H16" s="73"/>
      <c r="I16" s="73"/>
      <c r="J16" s="73"/>
      <c r="K16" s="73"/>
      <c r="L16" s="73"/>
      <c r="M16" s="312"/>
      <c r="N16" s="3"/>
      <c r="O16" s="3"/>
      <c r="P16" s="312"/>
      <c r="Q16" s="611"/>
      <c r="R16" s="612"/>
      <c r="S16" s="590" t="s">
        <v>347</v>
      </c>
      <c r="T16" s="590"/>
      <c r="U16" s="590"/>
      <c r="V16" s="590"/>
      <c r="W16" s="591"/>
      <c r="X16" s="588" t="s">
        <v>348</v>
      </c>
      <c r="Y16" s="589"/>
      <c r="Z16" s="589"/>
      <c r="AA16" s="589"/>
      <c r="AB16" s="589"/>
      <c r="AC16" s="3"/>
      <c r="AD16" s="3"/>
      <c r="AE16" s="3"/>
    </row>
    <row r="17" spans="1:31" s="75" customFormat="1" ht="43.5" hidden="1" customHeight="1" outlineLevel="1" thickBot="1" x14ac:dyDescent="0.7">
      <c r="A17" s="514">
        <v>1</v>
      </c>
      <c r="B17" s="74"/>
      <c r="C17" s="73"/>
      <c r="D17" s="73"/>
      <c r="E17" s="73"/>
      <c r="F17" s="73"/>
      <c r="G17" s="73"/>
      <c r="H17" s="73"/>
      <c r="I17" s="73"/>
      <c r="J17" s="73"/>
      <c r="K17" s="73"/>
      <c r="L17" s="73"/>
      <c r="M17" s="312"/>
      <c r="N17" s="3"/>
      <c r="O17" s="3"/>
      <c r="P17" s="312"/>
      <c r="Q17" s="611"/>
      <c r="R17" s="612"/>
      <c r="S17" s="590" t="s">
        <v>349</v>
      </c>
      <c r="T17" s="590"/>
      <c r="U17" s="590"/>
      <c r="V17" s="590"/>
      <c r="W17" s="591"/>
      <c r="X17" s="588" t="s">
        <v>350</v>
      </c>
      <c r="Y17" s="589"/>
      <c r="Z17" s="589"/>
      <c r="AA17" s="589"/>
      <c r="AB17" s="589"/>
      <c r="AC17" s="3"/>
      <c r="AD17" s="3"/>
      <c r="AE17" s="3"/>
    </row>
    <row r="18" spans="1:31" s="75" customFormat="1" ht="34.5" hidden="1" customHeight="1" outlineLevel="1" thickBot="1" x14ac:dyDescent="0.55000000000000004">
      <c r="A18" s="512">
        <v>1</v>
      </c>
      <c r="B18" s="74"/>
      <c r="C18" s="73"/>
      <c r="D18" s="73"/>
      <c r="E18" s="73"/>
      <c r="F18" s="73"/>
      <c r="G18" s="73"/>
      <c r="H18" s="73"/>
      <c r="I18" s="73"/>
      <c r="J18" s="73"/>
      <c r="K18" s="73"/>
      <c r="L18" s="73"/>
      <c r="M18" s="312"/>
      <c r="N18" s="3"/>
      <c r="O18" s="3"/>
      <c r="P18" s="312"/>
      <c r="Q18" s="613"/>
      <c r="R18" s="582"/>
      <c r="S18" s="599" t="s">
        <v>351</v>
      </c>
      <c r="T18" s="599"/>
      <c r="U18" s="599"/>
      <c r="V18" s="599"/>
      <c r="W18" s="600"/>
      <c r="X18" s="601" t="s">
        <v>352</v>
      </c>
      <c r="Y18" s="602"/>
      <c r="Z18" s="602"/>
      <c r="AA18" s="602"/>
      <c r="AB18" s="602"/>
      <c r="AC18" s="3"/>
      <c r="AD18" s="3"/>
      <c r="AE18" s="3"/>
    </row>
    <row r="19" spans="1:31" s="75" customFormat="1" ht="36.75" hidden="1" customHeight="1" outlineLevel="1" thickBot="1" x14ac:dyDescent="0.6">
      <c r="A19" s="511">
        <v>1</v>
      </c>
      <c r="B19" s="74"/>
      <c r="C19" s="73"/>
      <c r="D19" s="73"/>
      <c r="E19" s="73"/>
      <c r="F19" s="73"/>
      <c r="G19" s="73"/>
      <c r="H19" s="73"/>
      <c r="I19" s="73"/>
      <c r="J19" s="73"/>
      <c r="K19" s="73"/>
      <c r="L19" s="73"/>
      <c r="M19" s="313"/>
      <c r="N19" s="3"/>
      <c r="O19" s="3"/>
      <c r="P19" s="312"/>
      <c r="Q19" s="603" t="s">
        <v>353</v>
      </c>
      <c r="R19" s="603"/>
      <c r="S19" s="604" t="s">
        <v>354</v>
      </c>
      <c r="T19" s="604"/>
      <c r="U19" s="604"/>
      <c r="V19" s="604"/>
      <c r="W19" s="604"/>
      <c r="X19" s="604"/>
      <c r="Y19" s="604"/>
      <c r="Z19" s="604"/>
      <c r="AA19" s="604"/>
      <c r="AB19" s="604"/>
      <c r="AC19" s="3"/>
      <c r="AD19" s="3"/>
      <c r="AE19" s="3"/>
    </row>
    <row r="20" spans="1:31" s="75" customFormat="1" ht="21" customHeight="1" thickTop="1" x14ac:dyDescent="0.35">
      <c r="A20" s="119"/>
      <c r="B20" s="74"/>
      <c r="C20" s="73"/>
      <c r="D20" s="73"/>
      <c r="E20" s="73"/>
      <c r="F20" s="73"/>
      <c r="G20" s="73"/>
      <c r="H20" s="73"/>
      <c r="I20" s="73"/>
      <c r="J20" s="73"/>
      <c r="K20" s="73"/>
      <c r="L20" s="73"/>
      <c r="M20" s="312"/>
      <c r="N20" s="312"/>
      <c r="O20" s="312"/>
      <c r="Q20" s="312"/>
      <c r="R20" s="312"/>
      <c r="S20" s="312"/>
      <c r="T20" s="73"/>
      <c r="U20" s="73"/>
      <c r="V20" s="3"/>
      <c r="W20" s="3"/>
      <c r="X20" s="3"/>
      <c r="Y20" s="3"/>
      <c r="Z20" s="3"/>
      <c r="AA20" s="3"/>
      <c r="AB20" s="3"/>
      <c r="AC20" s="3"/>
      <c r="AD20" s="3"/>
      <c r="AE20" s="3"/>
    </row>
    <row r="21" spans="1:31" s="14" customFormat="1" ht="30" customHeight="1" x14ac:dyDescent="0.25">
      <c r="A21" s="320"/>
      <c r="B21" s="605" t="s">
        <v>148</v>
      </c>
      <c r="C21" s="605"/>
      <c r="D21" s="605"/>
      <c r="E21" s="605"/>
      <c r="F21" s="605"/>
      <c r="G21" s="605"/>
      <c r="H21" s="605"/>
      <c r="I21" s="30"/>
      <c r="J21" s="30"/>
      <c r="K21" s="76"/>
      <c r="L21" s="574" t="s">
        <v>149</v>
      </c>
      <c r="M21" s="575"/>
      <c r="N21" s="570" t="s">
        <v>150</v>
      </c>
      <c r="O21" s="571"/>
      <c r="P21" s="572" t="s">
        <v>151</v>
      </c>
      <c r="Q21" s="572"/>
      <c r="R21" s="572"/>
      <c r="S21" s="572"/>
      <c r="T21" s="573"/>
      <c r="U21" s="606" t="s">
        <v>152</v>
      </c>
      <c r="V21" s="607"/>
      <c r="W21" s="607"/>
      <c r="X21" s="607"/>
      <c r="Y21" s="607"/>
      <c r="Z21" s="607"/>
      <c r="AA21" s="607"/>
      <c r="AB21" s="608"/>
      <c r="AC21" s="66" t="s">
        <v>355</v>
      </c>
      <c r="AD21" s="24"/>
      <c r="AE21" s="24"/>
    </row>
    <row r="22" spans="1:31" s="65" customFormat="1" ht="5.25" x14ac:dyDescent="0.15">
      <c r="A22" s="321"/>
      <c r="B22" s="61"/>
      <c r="C22" s="61"/>
      <c r="D22" s="61"/>
      <c r="E22" s="61"/>
      <c r="F22" s="61"/>
      <c r="G22" s="61"/>
      <c r="H22" s="61"/>
      <c r="I22" s="60"/>
      <c r="J22" s="60"/>
      <c r="K22" s="77"/>
      <c r="L22" s="62"/>
      <c r="M22" s="78"/>
      <c r="N22" s="62"/>
      <c r="O22" s="78"/>
      <c r="P22" s="63"/>
      <c r="Q22" s="63"/>
      <c r="R22" s="63"/>
      <c r="S22" s="63"/>
      <c r="T22" s="79"/>
      <c r="U22" s="81"/>
      <c r="V22" s="81"/>
      <c r="W22" s="81"/>
      <c r="X22" s="81"/>
      <c r="Y22" s="81"/>
      <c r="Z22" s="81"/>
      <c r="AA22" s="81"/>
      <c r="AB22" s="81"/>
      <c r="AC22" s="64"/>
      <c r="AD22" s="60"/>
      <c r="AE22" s="60"/>
    </row>
    <row r="23" spans="1:31" s="15" customFormat="1" ht="63.75" thickBot="1" x14ac:dyDescent="0.3">
      <c r="A23" s="322"/>
      <c r="B23" s="344" t="s">
        <v>154</v>
      </c>
      <c r="C23" s="345" t="s">
        <v>155</v>
      </c>
      <c r="D23" s="345" t="s">
        <v>156</v>
      </c>
      <c r="E23" s="345" t="s">
        <v>157</v>
      </c>
      <c r="F23" s="345" t="s">
        <v>158</v>
      </c>
      <c r="G23" s="345" t="s">
        <v>159</v>
      </c>
      <c r="H23" s="345" t="s">
        <v>53</v>
      </c>
      <c r="I23" s="345" t="s">
        <v>160</v>
      </c>
      <c r="J23" s="366" t="s">
        <v>356</v>
      </c>
      <c r="K23" s="346" t="s">
        <v>162</v>
      </c>
      <c r="L23" s="344" t="s">
        <v>163</v>
      </c>
      <c r="M23" s="346" t="s">
        <v>164</v>
      </c>
      <c r="N23" s="344" t="s">
        <v>165</v>
      </c>
      <c r="O23" s="346" t="s">
        <v>166</v>
      </c>
      <c r="P23" s="344" t="s">
        <v>167</v>
      </c>
      <c r="Q23" s="344" t="s">
        <v>44</v>
      </c>
      <c r="R23" s="365" t="s">
        <v>48</v>
      </c>
      <c r="S23" s="344" t="s">
        <v>168</v>
      </c>
      <c r="T23" s="364" t="s">
        <v>41</v>
      </c>
      <c r="U23" s="363" t="s">
        <v>169</v>
      </c>
      <c r="V23" s="444" t="s">
        <v>357</v>
      </c>
      <c r="W23" s="445" t="s">
        <v>358</v>
      </c>
      <c r="X23" s="445" t="s">
        <v>337</v>
      </c>
      <c r="Y23" s="445" t="s">
        <v>339</v>
      </c>
      <c r="Z23" s="445" t="s">
        <v>340</v>
      </c>
      <c r="AA23" s="445" t="s">
        <v>60</v>
      </c>
      <c r="AB23" s="446" t="s">
        <v>359</v>
      </c>
      <c r="AC23" s="447" t="s">
        <v>170</v>
      </c>
      <c r="AD23" s="23"/>
      <c r="AE23" s="23"/>
    </row>
    <row r="24" spans="1:31" ht="16.5" thickTop="1" thickBot="1" x14ac:dyDescent="0.3">
      <c r="A24" s="482">
        <f>ROW(A$1)</f>
        <v>1</v>
      </c>
      <c r="B24" s="347" t="s">
        <v>171</v>
      </c>
      <c r="C24" s="348">
        <v>11111111111</v>
      </c>
      <c r="D24" s="348">
        <v>111111111</v>
      </c>
      <c r="E24" s="349" t="s">
        <v>172</v>
      </c>
      <c r="F24" s="350">
        <v>87963151792</v>
      </c>
      <c r="G24" s="351" t="s">
        <v>173</v>
      </c>
      <c r="H24" s="352">
        <v>34552</v>
      </c>
      <c r="I24" s="352" t="s">
        <v>174</v>
      </c>
      <c r="J24" s="353">
        <v>45446</v>
      </c>
      <c r="K24" s="354">
        <v>45476</v>
      </c>
      <c r="L24" s="355" t="s">
        <v>175</v>
      </c>
      <c r="M24" s="356" t="s">
        <v>176</v>
      </c>
      <c r="N24" s="357"/>
      <c r="O24" s="358"/>
      <c r="P24" s="359" t="s">
        <v>177</v>
      </c>
      <c r="Q24" s="360">
        <v>45448</v>
      </c>
      <c r="R24" s="360">
        <v>45448</v>
      </c>
      <c r="S24" s="360" t="s">
        <v>176</v>
      </c>
      <c r="T24" s="354"/>
      <c r="U24" s="361" t="s">
        <v>178</v>
      </c>
      <c r="V24" s="152" t="s">
        <v>178</v>
      </c>
      <c r="W24" s="152" t="s">
        <v>198</v>
      </c>
      <c r="X24" s="152" t="s">
        <v>198</v>
      </c>
      <c r="Y24" s="152" t="s">
        <v>360</v>
      </c>
      <c r="Z24" s="152" t="s">
        <v>198</v>
      </c>
      <c r="AA24" s="342" cm="1">
        <f t="array" ref="AA24">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24" s="466" t="s">
        <v>198</v>
      </c>
      <c r="AC24" s="278" t="s">
        <v>361</v>
      </c>
      <c r="AD24" s="3"/>
      <c r="AE24" s="3"/>
    </row>
    <row r="25" spans="1:31" ht="16.5" thickTop="1" thickBot="1" x14ac:dyDescent="0.3">
      <c r="A25" s="482">
        <f>ROW(A$2)</f>
        <v>2</v>
      </c>
      <c r="B25" s="154" t="s">
        <v>171</v>
      </c>
      <c r="C25" s="155">
        <v>11111111111</v>
      </c>
      <c r="D25" s="155">
        <v>111111111</v>
      </c>
      <c r="E25" s="156" t="s">
        <v>179</v>
      </c>
      <c r="F25" s="157">
        <v>58532774186</v>
      </c>
      <c r="G25" s="158" t="s">
        <v>180</v>
      </c>
      <c r="H25" s="159">
        <v>5000</v>
      </c>
      <c r="I25" s="159" t="s">
        <v>181</v>
      </c>
      <c r="J25" s="160">
        <v>45473</v>
      </c>
      <c r="K25" s="161">
        <v>45478</v>
      </c>
      <c r="L25" s="162" t="s">
        <v>182</v>
      </c>
      <c r="M25" s="163" t="s">
        <v>183</v>
      </c>
      <c r="N25" s="164"/>
      <c r="O25" s="165"/>
      <c r="P25" s="166"/>
      <c r="Q25" s="167"/>
      <c r="R25" s="167"/>
      <c r="S25" s="167"/>
      <c r="T25" s="354"/>
      <c r="U25" s="151" t="s">
        <v>178</v>
      </c>
      <c r="V25" s="152" t="s">
        <v>178</v>
      </c>
      <c r="W25" s="152" t="s">
        <v>198</v>
      </c>
      <c r="X25" s="152" t="s">
        <v>198</v>
      </c>
      <c r="Y25" s="152" t="s">
        <v>360</v>
      </c>
      <c r="Z25" s="152" t="s">
        <v>198</v>
      </c>
      <c r="AA25" s="152" cm="1">
        <f t="array" ref="AA25">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7</v>
      </c>
      <c r="AB25" s="466" t="s">
        <v>198</v>
      </c>
      <c r="AC25" s="278"/>
      <c r="AD25" s="3"/>
      <c r="AE25" s="3"/>
    </row>
    <row r="26" spans="1:31" ht="16.5" thickTop="1" thickBot="1" x14ac:dyDescent="0.3">
      <c r="A26" s="482">
        <f>ROW(A$3)</f>
        <v>3</v>
      </c>
      <c r="B26" s="154" t="s">
        <v>171</v>
      </c>
      <c r="C26" s="155">
        <v>11111111111</v>
      </c>
      <c r="D26" s="155">
        <v>111111111</v>
      </c>
      <c r="E26" s="156" t="s">
        <v>172</v>
      </c>
      <c r="F26" s="157">
        <v>87963151792</v>
      </c>
      <c r="G26" s="158" t="s">
        <v>173</v>
      </c>
      <c r="H26" s="159">
        <v>14728</v>
      </c>
      <c r="I26" s="159" t="s">
        <v>174</v>
      </c>
      <c r="J26" s="160">
        <v>45458</v>
      </c>
      <c r="K26" s="161">
        <v>45481</v>
      </c>
      <c r="L26" s="162" t="s">
        <v>175</v>
      </c>
      <c r="M26" s="163" t="s">
        <v>176</v>
      </c>
      <c r="N26" s="168"/>
      <c r="O26" s="169"/>
      <c r="P26" s="166" t="s">
        <v>184</v>
      </c>
      <c r="Q26" s="167">
        <v>45462</v>
      </c>
      <c r="R26" s="167">
        <v>45463</v>
      </c>
      <c r="S26" s="170" t="s">
        <v>176</v>
      </c>
      <c r="T26" s="161"/>
      <c r="U26" s="151" t="s">
        <v>178</v>
      </c>
      <c r="V26" s="152" t="s">
        <v>178</v>
      </c>
      <c r="W26" s="152" t="s">
        <v>198</v>
      </c>
      <c r="X26" s="152" t="s">
        <v>198</v>
      </c>
      <c r="Y26" s="152" t="s">
        <v>360</v>
      </c>
      <c r="Z26" s="152" t="s">
        <v>198</v>
      </c>
      <c r="AA26" s="152" cm="1">
        <f t="array" ref="AA26">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26" s="466" t="s">
        <v>198</v>
      </c>
      <c r="AC26" s="278"/>
      <c r="AD26" s="3"/>
      <c r="AE26" s="3"/>
    </row>
    <row r="27" spans="1:31" ht="31.5" thickTop="1" thickBot="1" x14ac:dyDescent="0.3">
      <c r="A27" s="482">
        <f>ROW(A$4)</f>
        <v>4</v>
      </c>
      <c r="B27" s="154" t="s">
        <v>171</v>
      </c>
      <c r="C27" s="171">
        <v>11111111111</v>
      </c>
      <c r="D27" s="171">
        <v>111111111</v>
      </c>
      <c r="E27" s="159" t="s">
        <v>185</v>
      </c>
      <c r="F27" s="157">
        <v>82493337096</v>
      </c>
      <c r="G27" s="158" t="s">
        <v>186</v>
      </c>
      <c r="H27" s="159">
        <v>20000</v>
      </c>
      <c r="I27" s="159" t="s">
        <v>187</v>
      </c>
      <c r="J27" s="160">
        <v>45458</v>
      </c>
      <c r="K27" s="172">
        <v>45485</v>
      </c>
      <c r="L27" s="173" t="s">
        <v>188</v>
      </c>
      <c r="M27" s="174" t="s">
        <v>176</v>
      </c>
      <c r="N27" s="151"/>
      <c r="O27" s="175"/>
      <c r="P27" s="176" t="s">
        <v>189</v>
      </c>
      <c r="Q27" s="177">
        <v>45458</v>
      </c>
      <c r="R27" s="177"/>
      <c r="S27" s="178" t="s">
        <v>176</v>
      </c>
      <c r="T27" s="172"/>
      <c r="U27" s="151" t="s">
        <v>178</v>
      </c>
      <c r="V27" s="152" t="s">
        <v>178</v>
      </c>
      <c r="W27" s="152" t="s">
        <v>198</v>
      </c>
      <c r="X27" s="152" t="s">
        <v>198</v>
      </c>
      <c r="Y27" s="152" t="s">
        <v>360</v>
      </c>
      <c r="Z27" s="152" t="s">
        <v>198</v>
      </c>
      <c r="AA27" s="152" cm="1">
        <f t="array" ref="AA27">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27" s="466" t="s">
        <v>198</v>
      </c>
      <c r="AC27" s="278" t="s">
        <v>362</v>
      </c>
      <c r="AD27" s="3"/>
      <c r="AE27" s="3"/>
    </row>
    <row r="28" spans="1:31" ht="61.5" thickTop="1" thickBot="1" x14ac:dyDescent="0.3">
      <c r="A28" s="482">
        <f>ROW(A$5)</f>
        <v>5</v>
      </c>
      <c r="B28" s="154" t="s">
        <v>171</v>
      </c>
      <c r="C28" s="155">
        <v>11111111111</v>
      </c>
      <c r="D28" s="155">
        <v>111111111</v>
      </c>
      <c r="E28" s="156" t="s">
        <v>185</v>
      </c>
      <c r="F28" s="157">
        <v>82493337096</v>
      </c>
      <c r="G28" s="158" t="s">
        <v>186</v>
      </c>
      <c r="H28" s="159">
        <v>30000</v>
      </c>
      <c r="I28" s="159" t="s">
        <v>187</v>
      </c>
      <c r="J28" s="160">
        <v>45466</v>
      </c>
      <c r="K28" s="172">
        <v>45485</v>
      </c>
      <c r="L28" s="173" t="s">
        <v>188</v>
      </c>
      <c r="M28" s="174" t="s">
        <v>176</v>
      </c>
      <c r="N28" s="164"/>
      <c r="O28" s="165"/>
      <c r="P28" s="166" t="s">
        <v>191</v>
      </c>
      <c r="Q28" s="167">
        <v>45466</v>
      </c>
      <c r="R28" s="167"/>
      <c r="S28" s="178" t="s">
        <v>192</v>
      </c>
      <c r="T28" s="161"/>
      <c r="U28" s="151" t="s">
        <v>178</v>
      </c>
      <c r="V28" s="152" t="s">
        <v>178</v>
      </c>
      <c r="W28" s="152" t="s">
        <v>198</v>
      </c>
      <c r="X28" s="152" t="s">
        <v>198</v>
      </c>
      <c r="Y28" s="152" t="s">
        <v>360</v>
      </c>
      <c r="Z28" s="152" t="s">
        <v>198</v>
      </c>
      <c r="AA28" s="152" cm="1">
        <f t="array" ref="AA28">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28" s="466" t="s">
        <v>198</v>
      </c>
      <c r="AC28" s="278" t="s">
        <v>363</v>
      </c>
      <c r="AD28" s="3"/>
      <c r="AE28" s="3"/>
    </row>
    <row r="29" spans="1:31" ht="31.5" thickTop="1" thickBot="1" x14ac:dyDescent="0.3">
      <c r="A29" s="482">
        <f>ROW(A$6)</f>
        <v>6</v>
      </c>
      <c r="B29" s="154" t="s">
        <v>171</v>
      </c>
      <c r="C29" s="155">
        <v>11111111111</v>
      </c>
      <c r="D29" s="155">
        <v>111111111</v>
      </c>
      <c r="E29" s="156" t="s">
        <v>185</v>
      </c>
      <c r="F29" s="157">
        <v>82493337096</v>
      </c>
      <c r="G29" s="158" t="s">
        <v>186</v>
      </c>
      <c r="H29" s="159">
        <v>10000</v>
      </c>
      <c r="I29" s="159" t="s">
        <v>187</v>
      </c>
      <c r="J29" s="160">
        <v>45473</v>
      </c>
      <c r="K29" s="172">
        <v>45485</v>
      </c>
      <c r="L29" s="173" t="s">
        <v>188</v>
      </c>
      <c r="M29" s="174" t="s">
        <v>176</v>
      </c>
      <c r="N29" s="164"/>
      <c r="O29" s="165"/>
      <c r="P29" s="166" t="s">
        <v>193</v>
      </c>
      <c r="Q29" s="167">
        <v>45473</v>
      </c>
      <c r="R29" s="167"/>
      <c r="S29" s="178" t="s">
        <v>176</v>
      </c>
      <c r="T29" s="161"/>
      <c r="U29" s="151" t="s">
        <v>178</v>
      </c>
      <c r="V29" s="152" t="s">
        <v>178</v>
      </c>
      <c r="W29" s="152" t="s">
        <v>198</v>
      </c>
      <c r="X29" s="152" t="s">
        <v>198</v>
      </c>
      <c r="Y29" s="152" t="s">
        <v>360</v>
      </c>
      <c r="Z29" s="152" t="s">
        <v>198</v>
      </c>
      <c r="AA29" s="152" cm="1">
        <f t="array" ref="AA29">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29" s="466" t="s">
        <v>198</v>
      </c>
      <c r="AC29" s="278" t="s">
        <v>362</v>
      </c>
      <c r="AD29" s="3"/>
      <c r="AE29" s="3"/>
    </row>
    <row r="30" spans="1:31" ht="61.5" thickTop="1" thickBot="1" x14ac:dyDescent="0.3">
      <c r="A30" s="482">
        <f>ROW(A$7)</f>
        <v>7</v>
      </c>
      <c r="B30" s="154" t="s">
        <v>171</v>
      </c>
      <c r="C30" s="155">
        <v>11111111111</v>
      </c>
      <c r="D30" s="155">
        <v>111111111</v>
      </c>
      <c r="E30" s="156" t="s">
        <v>185</v>
      </c>
      <c r="F30" s="157">
        <v>82493337096</v>
      </c>
      <c r="G30" s="158" t="s">
        <v>186</v>
      </c>
      <c r="H30" s="159">
        <v>40000</v>
      </c>
      <c r="I30" s="159" t="s">
        <v>187</v>
      </c>
      <c r="J30" s="160">
        <v>45480</v>
      </c>
      <c r="K30" s="172">
        <v>45485</v>
      </c>
      <c r="L30" s="173" t="s">
        <v>188</v>
      </c>
      <c r="M30" s="174" t="s">
        <v>176</v>
      </c>
      <c r="N30" s="168"/>
      <c r="O30" s="169"/>
      <c r="P30" s="166" t="s">
        <v>194</v>
      </c>
      <c r="Q30" s="167">
        <v>45480</v>
      </c>
      <c r="R30" s="167"/>
      <c r="S30" s="178" t="s">
        <v>195</v>
      </c>
      <c r="T30" s="161"/>
      <c r="U30" s="151" t="s">
        <v>178</v>
      </c>
      <c r="V30" s="152" t="s">
        <v>178</v>
      </c>
      <c r="W30" s="152" t="s">
        <v>198</v>
      </c>
      <c r="X30" s="152" t="s">
        <v>198</v>
      </c>
      <c r="Y30" s="152" t="s">
        <v>360</v>
      </c>
      <c r="Z30" s="152" t="s">
        <v>198</v>
      </c>
      <c r="AA30" s="152" cm="1">
        <f t="array" ref="AA30">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30" s="466" t="s">
        <v>198</v>
      </c>
      <c r="AC30" s="278" t="s">
        <v>364</v>
      </c>
      <c r="AD30" s="3"/>
      <c r="AE30" s="3"/>
    </row>
    <row r="31" spans="1:31" ht="70.5" thickTop="1" thickBot="1" x14ac:dyDescent="0.3">
      <c r="A31" s="482">
        <f>ROW(A$8)</f>
        <v>8</v>
      </c>
      <c r="B31" s="154" t="s">
        <v>171</v>
      </c>
      <c r="C31" s="171">
        <v>11111111111</v>
      </c>
      <c r="D31" s="171">
        <v>111111111</v>
      </c>
      <c r="E31" s="159" t="s">
        <v>200</v>
      </c>
      <c r="F31" s="157">
        <v>96765817107</v>
      </c>
      <c r="G31" s="158" t="s">
        <v>201</v>
      </c>
      <c r="H31" s="159">
        <v>36040</v>
      </c>
      <c r="I31" s="159" t="s">
        <v>202</v>
      </c>
      <c r="J31" s="160">
        <v>45443</v>
      </c>
      <c r="K31" s="172">
        <v>45501</v>
      </c>
      <c r="L31" s="173" t="s">
        <v>203</v>
      </c>
      <c r="M31" s="174" t="s">
        <v>204</v>
      </c>
      <c r="N31" s="151"/>
      <c r="O31" s="175"/>
      <c r="P31" s="176" t="s">
        <v>205</v>
      </c>
      <c r="Q31" s="177">
        <v>45444</v>
      </c>
      <c r="R31" s="177"/>
      <c r="S31" s="178" t="s">
        <v>204</v>
      </c>
      <c r="T31" s="172"/>
      <c r="U31" s="151" t="s">
        <v>178</v>
      </c>
      <c r="V31" s="152" t="s">
        <v>178</v>
      </c>
      <c r="W31" s="152" t="s">
        <v>178</v>
      </c>
      <c r="X31" s="152" t="s">
        <v>198</v>
      </c>
      <c r="Y31" s="152" t="s">
        <v>360</v>
      </c>
      <c r="Z31" s="152" t="s">
        <v>198</v>
      </c>
      <c r="AA31" s="152" cm="1">
        <f t="array" ref="AA31">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62</v>
      </c>
      <c r="AB31" s="466" t="s">
        <v>198</v>
      </c>
      <c r="AC31" s="278" t="s">
        <v>365</v>
      </c>
      <c r="AD31" s="3"/>
      <c r="AE31" s="3"/>
    </row>
    <row r="32" spans="1:31" ht="31.5" thickTop="1" thickBot="1" x14ac:dyDescent="0.3">
      <c r="A32" s="482">
        <f>ROW(A$9)</f>
        <v>9</v>
      </c>
      <c r="B32" s="154" t="s">
        <v>171</v>
      </c>
      <c r="C32" s="171">
        <v>11111111111</v>
      </c>
      <c r="D32" s="171">
        <v>111111111</v>
      </c>
      <c r="E32" s="159" t="s">
        <v>206</v>
      </c>
      <c r="F32" s="157">
        <v>19381374702</v>
      </c>
      <c r="G32" s="158" t="s">
        <v>207</v>
      </c>
      <c r="H32" s="159">
        <v>81215</v>
      </c>
      <c r="I32" s="159" t="s">
        <v>202</v>
      </c>
      <c r="J32" s="160">
        <v>45478</v>
      </c>
      <c r="K32" s="172">
        <v>45505</v>
      </c>
      <c r="L32" s="173"/>
      <c r="M32" s="174"/>
      <c r="N32" s="151"/>
      <c r="O32" s="175"/>
      <c r="P32" s="176" t="s">
        <v>208</v>
      </c>
      <c r="Q32" s="177">
        <v>45479</v>
      </c>
      <c r="R32" s="177">
        <v>45480</v>
      </c>
      <c r="S32" s="178"/>
      <c r="T32" s="172">
        <v>45493</v>
      </c>
      <c r="U32" s="151" t="s">
        <v>178</v>
      </c>
      <c r="V32" s="152" t="s">
        <v>178</v>
      </c>
      <c r="W32" s="152" t="s">
        <v>198</v>
      </c>
      <c r="X32" s="152" t="s">
        <v>198</v>
      </c>
      <c r="Y32" s="152" t="s">
        <v>360</v>
      </c>
      <c r="Z32" s="152" t="s">
        <v>198</v>
      </c>
      <c r="AA32" s="152" cm="1">
        <f t="array" ref="AA32">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15</v>
      </c>
      <c r="AB32" s="466" t="s">
        <v>198</v>
      </c>
      <c r="AC32" s="278" t="s">
        <v>366</v>
      </c>
      <c r="AD32" s="3"/>
      <c r="AE32" s="3"/>
    </row>
    <row r="33" spans="1:31" ht="16.5" thickTop="1" thickBot="1" x14ac:dyDescent="0.3">
      <c r="A33" s="482">
        <f>ROW(A$10)</f>
        <v>10</v>
      </c>
      <c r="B33" s="179" t="s">
        <v>171</v>
      </c>
      <c r="C33" s="178">
        <v>11111111111</v>
      </c>
      <c r="D33" s="178">
        <v>111111111</v>
      </c>
      <c r="E33" s="180" t="s">
        <v>172</v>
      </c>
      <c r="F33" s="181">
        <v>87963151792</v>
      </c>
      <c r="G33" s="182" t="s">
        <v>173</v>
      </c>
      <c r="H33" s="180">
        <v>72684</v>
      </c>
      <c r="I33" s="180" t="s">
        <v>174</v>
      </c>
      <c r="J33" s="177">
        <v>45488</v>
      </c>
      <c r="K33" s="172">
        <v>45508</v>
      </c>
      <c r="L33" s="173" t="s">
        <v>175</v>
      </c>
      <c r="M33" s="174" t="s">
        <v>176</v>
      </c>
      <c r="N33" s="151"/>
      <c r="O33" s="175"/>
      <c r="P33" s="176" t="s">
        <v>209</v>
      </c>
      <c r="Q33" s="177">
        <v>45487</v>
      </c>
      <c r="R33" s="177">
        <v>45491</v>
      </c>
      <c r="S33" s="178" t="s">
        <v>176</v>
      </c>
      <c r="T33" s="172"/>
      <c r="U33" s="151" t="s">
        <v>178</v>
      </c>
      <c r="V33" s="152" t="s">
        <v>178</v>
      </c>
      <c r="W33" s="152" t="s">
        <v>198</v>
      </c>
      <c r="X33" s="152" t="s">
        <v>198</v>
      </c>
      <c r="Y33" s="152" t="s">
        <v>360</v>
      </c>
      <c r="Z33" s="152" t="s">
        <v>198</v>
      </c>
      <c r="AA33" s="152" cm="1">
        <f t="array" ref="AA33">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33" s="466" t="s">
        <v>198</v>
      </c>
      <c r="AC33" s="278"/>
      <c r="AD33" s="3"/>
      <c r="AE33" s="3"/>
    </row>
    <row r="34" spans="1:31" ht="31.5" thickTop="1" thickBot="1" x14ac:dyDescent="0.3">
      <c r="A34" s="482">
        <f>ROW(A$11)</f>
        <v>11</v>
      </c>
      <c r="B34" s="448" t="s">
        <v>171</v>
      </c>
      <c r="C34" s="449">
        <v>11111111111</v>
      </c>
      <c r="D34" s="449">
        <v>111111111</v>
      </c>
      <c r="E34" s="450" t="s">
        <v>210</v>
      </c>
      <c r="F34" s="451">
        <v>22222222222</v>
      </c>
      <c r="G34" s="452">
        <v>222222222</v>
      </c>
      <c r="H34" s="453">
        <v>20477</v>
      </c>
      <c r="I34" s="453" t="s">
        <v>211</v>
      </c>
      <c r="J34" s="454">
        <v>45487</v>
      </c>
      <c r="K34" s="455">
        <v>45509</v>
      </c>
      <c r="L34" s="456"/>
      <c r="M34" s="457"/>
      <c r="N34" s="458"/>
      <c r="O34" s="459"/>
      <c r="P34" s="460" t="s">
        <v>212</v>
      </c>
      <c r="Q34" s="461">
        <v>45490</v>
      </c>
      <c r="R34" s="461">
        <v>45490</v>
      </c>
      <c r="S34" s="462"/>
      <c r="T34" s="455">
        <v>45509</v>
      </c>
      <c r="U34" s="463" t="s">
        <v>178</v>
      </c>
      <c r="V34" s="343" t="s">
        <v>178</v>
      </c>
      <c r="W34" s="343" t="s">
        <v>198</v>
      </c>
      <c r="X34" s="343" t="s">
        <v>198</v>
      </c>
      <c r="Y34" s="343" t="s">
        <v>360</v>
      </c>
      <c r="Z34" s="343" t="s">
        <v>198</v>
      </c>
      <c r="AA34" s="343" cm="1">
        <f t="array" ref="AA34">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20</v>
      </c>
      <c r="AB34" s="464" t="s">
        <v>178</v>
      </c>
      <c r="AC34" s="465" t="s">
        <v>367</v>
      </c>
      <c r="AD34" s="3"/>
      <c r="AE34" s="3"/>
    </row>
    <row r="35" spans="1:31" ht="16.5" thickTop="1" thickBot="1" x14ac:dyDescent="0.3">
      <c r="A35" s="482">
        <f>ROW(A$12)</f>
        <v>12</v>
      </c>
      <c r="B35" s="179" t="s">
        <v>171</v>
      </c>
      <c r="C35" s="178">
        <v>11111111111</v>
      </c>
      <c r="D35" s="178">
        <v>111111111</v>
      </c>
      <c r="E35" s="183" t="s">
        <v>179</v>
      </c>
      <c r="F35" s="181">
        <v>58532774186</v>
      </c>
      <c r="G35" s="182" t="s">
        <v>180</v>
      </c>
      <c r="H35" s="180">
        <v>5000</v>
      </c>
      <c r="I35" s="180" t="s">
        <v>181</v>
      </c>
      <c r="J35" s="177">
        <v>45504</v>
      </c>
      <c r="K35" s="161">
        <v>45510</v>
      </c>
      <c r="L35" s="162" t="s">
        <v>182</v>
      </c>
      <c r="M35" s="163" t="s">
        <v>183</v>
      </c>
      <c r="N35" s="168"/>
      <c r="O35" s="169"/>
      <c r="P35" s="166"/>
      <c r="Q35" s="167"/>
      <c r="R35" s="167"/>
      <c r="S35" s="170"/>
      <c r="T35" s="161"/>
      <c r="U35" s="151" t="s">
        <v>178</v>
      </c>
      <c r="V35" s="152" t="s">
        <v>178</v>
      </c>
      <c r="W35" s="152" t="s">
        <v>198</v>
      </c>
      <c r="X35" s="152" t="s">
        <v>198</v>
      </c>
      <c r="Y35" s="152" t="s">
        <v>360</v>
      </c>
      <c r="Z35" s="152" t="s">
        <v>198</v>
      </c>
      <c r="AA35" s="152" cm="1">
        <f t="array" ref="AA35">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7</v>
      </c>
      <c r="AB35" s="466" t="s">
        <v>198</v>
      </c>
      <c r="AC35" s="278"/>
      <c r="AD35" s="3"/>
      <c r="AE35" s="3"/>
    </row>
    <row r="36" spans="1:31" ht="46.5" thickTop="1" thickBot="1" x14ac:dyDescent="0.3">
      <c r="A36" s="482">
        <f>ROW(A$13)</f>
        <v>13</v>
      </c>
      <c r="B36" s="448" t="s">
        <v>171</v>
      </c>
      <c r="C36" s="449">
        <v>11111111111</v>
      </c>
      <c r="D36" s="449">
        <v>111111111</v>
      </c>
      <c r="E36" s="450" t="s">
        <v>213</v>
      </c>
      <c r="F36" s="451">
        <v>11498108491</v>
      </c>
      <c r="G36" s="452" t="s">
        <v>214</v>
      </c>
      <c r="H36" s="453">
        <v>68373</v>
      </c>
      <c r="I36" s="453" t="s">
        <v>202</v>
      </c>
      <c r="J36" s="454">
        <v>45510</v>
      </c>
      <c r="K36" s="455">
        <v>45514</v>
      </c>
      <c r="L36" s="456"/>
      <c r="M36" s="457"/>
      <c r="N36" s="458"/>
      <c r="O36" s="459"/>
      <c r="P36" s="460" t="s">
        <v>215</v>
      </c>
      <c r="Q36" s="461">
        <v>45511</v>
      </c>
      <c r="R36" s="461">
        <v>45516</v>
      </c>
      <c r="S36" s="462"/>
      <c r="T36" s="455">
        <v>45527</v>
      </c>
      <c r="U36" s="463" t="s">
        <v>178</v>
      </c>
      <c r="V36" s="343" t="s">
        <v>178</v>
      </c>
      <c r="W36" s="343" t="s">
        <v>198</v>
      </c>
      <c r="X36" s="343" t="s">
        <v>178</v>
      </c>
      <c r="Y36" s="343" t="s">
        <v>368</v>
      </c>
      <c r="Z36" s="343" t="s">
        <v>198</v>
      </c>
      <c r="AA36" s="343" cm="1">
        <f t="array" ref="AA36">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17</v>
      </c>
      <c r="AB36" s="464" t="s">
        <v>178</v>
      </c>
      <c r="AC36" s="465" t="s">
        <v>369</v>
      </c>
      <c r="AD36" s="3"/>
      <c r="AE36" s="3"/>
    </row>
    <row r="37" spans="1:31" ht="16.5" thickTop="1" thickBot="1" x14ac:dyDescent="0.3">
      <c r="A37" s="482">
        <f>ROW(A$14)</f>
        <v>14</v>
      </c>
      <c r="B37" s="179" t="s">
        <v>171</v>
      </c>
      <c r="C37" s="178">
        <v>11111111111</v>
      </c>
      <c r="D37" s="178">
        <v>111111111</v>
      </c>
      <c r="E37" s="183" t="s">
        <v>206</v>
      </c>
      <c r="F37" s="181">
        <v>19381374702</v>
      </c>
      <c r="G37" s="182" t="s">
        <v>207</v>
      </c>
      <c r="H37" s="180">
        <v>85232</v>
      </c>
      <c r="I37" s="180" t="s">
        <v>202</v>
      </c>
      <c r="J37" s="177">
        <v>45478</v>
      </c>
      <c r="K37" s="161">
        <v>45516</v>
      </c>
      <c r="L37" s="162"/>
      <c r="M37" s="163"/>
      <c r="N37" s="168"/>
      <c r="O37" s="169"/>
      <c r="P37" s="166" t="s">
        <v>216</v>
      </c>
      <c r="Q37" s="167">
        <v>45479</v>
      </c>
      <c r="R37" s="167">
        <v>45480</v>
      </c>
      <c r="S37" s="170"/>
      <c r="T37" s="161">
        <v>45493</v>
      </c>
      <c r="U37" s="151" t="s">
        <v>178</v>
      </c>
      <c r="V37" s="152" t="s">
        <v>178</v>
      </c>
      <c r="W37" s="152" t="s">
        <v>198</v>
      </c>
      <c r="X37" s="152" t="s">
        <v>198</v>
      </c>
      <c r="Y37" s="152" t="s">
        <v>360</v>
      </c>
      <c r="Z37" s="152" t="s">
        <v>198</v>
      </c>
      <c r="AA37" s="152" cm="1">
        <f t="array" ref="AA37">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15</v>
      </c>
      <c r="AB37" s="466" t="s">
        <v>198</v>
      </c>
      <c r="AC37" s="278"/>
      <c r="AD37" s="3"/>
      <c r="AE37" s="3"/>
    </row>
    <row r="38" spans="1:31" ht="46.5" thickTop="1" thickBot="1" x14ac:dyDescent="0.3">
      <c r="A38" s="482">
        <f>ROW(A$15)</f>
        <v>15</v>
      </c>
      <c r="B38" s="179" t="s">
        <v>171</v>
      </c>
      <c r="C38" s="178">
        <v>11111111111</v>
      </c>
      <c r="D38" s="178">
        <v>111111111</v>
      </c>
      <c r="E38" s="183" t="s">
        <v>213</v>
      </c>
      <c r="F38" s="181">
        <v>11498108491</v>
      </c>
      <c r="G38" s="182" t="s">
        <v>214</v>
      </c>
      <c r="H38" s="180">
        <v>55867</v>
      </c>
      <c r="I38" s="180" t="s">
        <v>202</v>
      </c>
      <c r="J38" s="177">
        <v>45501</v>
      </c>
      <c r="K38" s="161">
        <v>45524</v>
      </c>
      <c r="L38" s="162"/>
      <c r="M38" s="163"/>
      <c r="N38" s="168"/>
      <c r="O38" s="169"/>
      <c r="P38" s="166" t="s">
        <v>223</v>
      </c>
      <c r="Q38" s="167">
        <v>45501</v>
      </c>
      <c r="R38" s="167"/>
      <c r="S38" s="170" t="s">
        <v>24</v>
      </c>
      <c r="T38" s="161"/>
      <c r="U38" s="151" t="s">
        <v>178</v>
      </c>
      <c r="V38" s="152" t="s">
        <v>178</v>
      </c>
      <c r="W38" s="152" t="s">
        <v>198</v>
      </c>
      <c r="X38" s="152" t="s">
        <v>198</v>
      </c>
      <c r="Y38" s="152" t="s">
        <v>360</v>
      </c>
      <c r="Z38" s="152" t="s">
        <v>198</v>
      </c>
      <c r="AA38" s="152" cm="1">
        <f t="array" ref="AA38">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0</v>
      </c>
      <c r="AB38" s="466" t="s">
        <v>198</v>
      </c>
      <c r="AC38" s="278" t="s">
        <v>370</v>
      </c>
      <c r="AD38" s="3"/>
      <c r="AE38" s="3"/>
    </row>
    <row r="39" spans="1:31" ht="46.5" thickTop="1" thickBot="1" x14ac:dyDescent="0.3">
      <c r="A39" s="482">
        <f>ROW(A$16)</f>
        <v>16</v>
      </c>
      <c r="B39" s="179" t="s">
        <v>171</v>
      </c>
      <c r="C39" s="178">
        <v>11111111111</v>
      </c>
      <c r="D39" s="178">
        <v>111111111</v>
      </c>
      <c r="E39" s="183" t="s">
        <v>225</v>
      </c>
      <c r="F39" s="181">
        <v>39290228900</v>
      </c>
      <c r="G39" s="182" t="s">
        <v>226</v>
      </c>
      <c r="H39" s="180">
        <v>35917</v>
      </c>
      <c r="I39" s="180" t="s">
        <v>174</v>
      </c>
      <c r="J39" s="177">
        <v>45522</v>
      </c>
      <c r="K39" s="161">
        <v>45525</v>
      </c>
      <c r="L39" s="162" t="s">
        <v>227</v>
      </c>
      <c r="M39" s="163" t="s">
        <v>192</v>
      </c>
      <c r="N39" s="168"/>
      <c r="O39" s="169"/>
      <c r="P39" s="166" t="s">
        <v>228</v>
      </c>
      <c r="Q39" s="167">
        <v>45523</v>
      </c>
      <c r="R39" s="167">
        <v>45525</v>
      </c>
      <c r="S39" s="170" t="s">
        <v>24</v>
      </c>
      <c r="T39" s="161"/>
      <c r="U39" s="151" t="s">
        <v>178</v>
      </c>
      <c r="V39" s="152" t="s">
        <v>178</v>
      </c>
      <c r="W39" s="152" t="s">
        <v>198</v>
      </c>
      <c r="X39" s="152" t="s">
        <v>198</v>
      </c>
      <c r="Y39" s="152" t="s">
        <v>360</v>
      </c>
      <c r="Z39" s="152" t="s">
        <v>198</v>
      </c>
      <c r="AA39" s="152" cm="1">
        <f t="array" ref="AA39">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14</v>
      </c>
      <c r="AB39" s="466" t="s">
        <v>198</v>
      </c>
      <c r="AC39" s="278" t="s">
        <v>371</v>
      </c>
      <c r="AD39" s="3"/>
      <c r="AE39" s="3"/>
    </row>
    <row r="40" spans="1:31" ht="16.5" thickTop="1" thickBot="1" x14ac:dyDescent="0.3">
      <c r="A40" s="482">
        <f>ROW(A$17)</f>
        <v>17</v>
      </c>
      <c r="B40" s="179" t="s">
        <v>171</v>
      </c>
      <c r="C40" s="178">
        <v>11111111111</v>
      </c>
      <c r="D40" s="178">
        <v>111111111</v>
      </c>
      <c r="E40" s="183" t="s">
        <v>200</v>
      </c>
      <c r="F40" s="181">
        <v>96765817107</v>
      </c>
      <c r="G40" s="182" t="s">
        <v>201</v>
      </c>
      <c r="H40" s="180">
        <v>2545</v>
      </c>
      <c r="I40" s="180" t="s">
        <v>202</v>
      </c>
      <c r="J40" s="177">
        <v>45473</v>
      </c>
      <c r="K40" s="161">
        <v>45532</v>
      </c>
      <c r="L40" s="162" t="s">
        <v>203</v>
      </c>
      <c r="M40" s="163" t="s">
        <v>204</v>
      </c>
      <c r="N40" s="168"/>
      <c r="O40" s="169"/>
      <c r="P40" s="166" t="s">
        <v>232</v>
      </c>
      <c r="Q40" s="167">
        <v>45474</v>
      </c>
      <c r="R40" s="167"/>
      <c r="S40" s="170" t="s">
        <v>204</v>
      </c>
      <c r="T40" s="161"/>
      <c r="U40" s="151" t="s">
        <v>178</v>
      </c>
      <c r="V40" s="152" t="s">
        <v>178</v>
      </c>
      <c r="W40" s="152" t="s">
        <v>178</v>
      </c>
      <c r="X40" s="152" t="s">
        <v>198</v>
      </c>
      <c r="Y40" s="152" t="s">
        <v>360</v>
      </c>
      <c r="Z40" s="152" t="s">
        <v>198</v>
      </c>
      <c r="AA40" s="152" cm="1">
        <f t="array" ref="AA40">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62</v>
      </c>
      <c r="AB40" s="466" t="s">
        <v>198</v>
      </c>
      <c r="AC40" s="278"/>
      <c r="AD40" s="3"/>
      <c r="AE40" s="3"/>
    </row>
    <row r="41" spans="1:31" ht="46.5" thickTop="1" thickBot="1" x14ac:dyDescent="0.3">
      <c r="A41" s="482">
        <f>ROW(A$18)</f>
        <v>18</v>
      </c>
      <c r="B41" s="179" t="s">
        <v>171</v>
      </c>
      <c r="C41" s="178">
        <v>11111111111</v>
      </c>
      <c r="D41" s="178">
        <v>111111111</v>
      </c>
      <c r="E41" s="183" t="s">
        <v>206</v>
      </c>
      <c r="F41" s="181">
        <v>19381374702</v>
      </c>
      <c r="G41" s="182" t="s">
        <v>207</v>
      </c>
      <c r="H41" s="180">
        <v>85069</v>
      </c>
      <c r="I41" s="180" t="s">
        <v>202</v>
      </c>
      <c r="J41" s="177">
        <v>45532</v>
      </c>
      <c r="K41" s="161">
        <v>45538</v>
      </c>
      <c r="L41" s="162"/>
      <c r="M41" s="163"/>
      <c r="N41" s="168"/>
      <c r="O41" s="169"/>
      <c r="P41" s="166" t="s">
        <v>236</v>
      </c>
      <c r="Q41" s="167">
        <v>45532</v>
      </c>
      <c r="R41" s="167"/>
      <c r="S41" s="170" t="s">
        <v>24</v>
      </c>
      <c r="T41" s="161"/>
      <c r="U41" s="151" t="s">
        <v>178</v>
      </c>
      <c r="V41" s="152" t="s">
        <v>178</v>
      </c>
      <c r="W41" s="152" t="s">
        <v>198</v>
      </c>
      <c r="X41" s="152" t="s">
        <v>198</v>
      </c>
      <c r="Y41" s="152" t="s">
        <v>360</v>
      </c>
      <c r="Z41" s="152" t="s">
        <v>198</v>
      </c>
      <c r="AA41" s="152" cm="1">
        <f t="array" ref="AA41">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0</v>
      </c>
      <c r="AB41" s="466" t="s">
        <v>198</v>
      </c>
      <c r="AC41" s="278" t="s">
        <v>370</v>
      </c>
      <c r="AD41" s="3"/>
      <c r="AE41" s="3"/>
    </row>
    <row r="42" spans="1:31" ht="16.5" thickTop="1" thickBot="1" x14ac:dyDescent="0.3">
      <c r="A42" s="482">
        <f>ROW(A$19)</f>
        <v>19</v>
      </c>
      <c r="B42" s="179" t="s">
        <v>171</v>
      </c>
      <c r="C42" s="178">
        <v>11111111111</v>
      </c>
      <c r="D42" s="178">
        <v>111111111</v>
      </c>
      <c r="E42" s="183" t="s">
        <v>172</v>
      </c>
      <c r="F42" s="181">
        <v>87963151792</v>
      </c>
      <c r="G42" s="182" t="s">
        <v>173</v>
      </c>
      <c r="H42" s="180">
        <v>15000</v>
      </c>
      <c r="I42" s="180" t="s">
        <v>174</v>
      </c>
      <c r="J42" s="177">
        <v>45513</v>
      </c>
      <c r="K42" s="161">
        <v>45540</v>
      </c>
      <c r="L42" s="162" t="s">
        <v>175</v>
      </c>
      <c r="M42" s="163" t="s">
        <v>176</v>
      </c>
      <c r="N42" s="168"/>
      <c r="O42" s="169"/>
      <c r="P42" s="166" t="s">
        <v>237</v>
      </c>
      <c r="Q42" s="167">
        <v>45513</v>
      </c>
      <c r="R42" s="167">
        <v>45515</v>
      </c>
      <c r="S42" s="170" t="s">
        <v>176</v>
      </c>
      <c r="T42" s="161"/>
      <c r="U42" s="151" t="s">
        <v>178</v>
      </c>
      <c r="V42" s="152" t="s">
        <v>178</v>
      </c>
      <c r="W42" s="152" t="s">
        <v>198</v>
      </c>
      <c r="X42" s="152" t="s">
        <v>198</v>
      </c>
      <c r="Y42" s="152" t="s">
        <v>360</v>
      </c>
      <c r="Z42" s="152" t="s">
        <v>198</v>
      </c>
      <c r="AA42" s="152" cm="1">
        <f t="array" ref="AA42">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42" s="466" t="s">
        <v>198</v>
      </c>
      <c r="AC42" s="278" t="s">
        <v>372</v>
      </c>
      <c r="AD42" s="3"/>
      <c r="AE42" s="3"/>
    </row>
    <row r="43" spans="1:31" ht="16.5" thickTop="1" thickBot="1" x14ac:dyDescent="0.3">
      <c r="A43" s="482">
        <f>ROW(A$20)</f>
        <v>20</v>
      </c>
      <c r="B43" s="179" t="s">
        <v>171</v>
      </c>
      <c r="C43" s="178">
        <v>11111111111</v>
      </c>
      <c r="D43" s="178">
        <v>111111111</v>
      </c>
      <c r="E43" s="183" t="s">
        <v>179</v>
      </c>
      <c r="F43" s="181">
        <v>58532774186</v>
      </c>
      <c r="G43" s="182" t="s">
        <v>180</v>
      </c>
      <c r="H43" s="180">
        <v>5000</v>
      </c>
      <c r="I43" s="180" t="s">
        <v>181</v>
      </c>
      <c r="J43" s="177">
        <v>45535</v>
      </c>
      <c r="K43" s="161">
        <v>45541</v>
      </c>
      <c r="L43" s="162" t="s">
        <v>182</v>
      </c>
      <c r="M43" s="163" t="s">
        <v>183</v>
      </c>
      <c r="N43" s="168"/>
      <c r="O43" s="169"/>
      <c r="P43" s="166"/>
      <c r="Q43" s="167"/>
      <c r="R43" s="167"/>
      <c r="S43" s="170"/>
      <c r="T43" s="161"/>
      <c r="U43" s="151" t="s">
        <v>178</v>
      </c>
      <c r="V43" s="152" t="s">
        <v>178</v>
      </c>
      <c r="W43" s="152" t="s">
        <v>198</v>
      </c>
      <c r="X43" s="152" t="s">
        <v>198</v>
      </c>
      <c r="Y43" s="152" t="s">
        <v>360</v>
      </c>
      <c r="Z43" s="152" t="s">
        <v>198</v>
      </c>
      <c r="AA43" s="152" cm="1">
        <f t="array" ref="AA43">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7</v>
      </c>
      <c r="AB43" s="466" t="s">
        <v>198</v>
      </c>
      <c r="AC43" s="278"/>
      <c r="AD43" s="3"/>
      <c r="AE43" s="3"/>
    </row>
    <row r="44" spans="1:31" ht="16.5" thickTop="1" thickBot="1" x14ac:dyDescent="0.3">
      <c r="A44" s="482">
        <f>ROW(A$21)</f>
        <v>21</v>
      </c>
      <c r="B44" s="448" t="s">
        <v>171</v>
      </c>
      <c r="C44" s="449">
        <v>11111111111</v>
      </c>
      <c r="D44" s="449">
        <v>111111111</v>
      </c>
      <c r="E44" s="450" t="s">
        <v>239</v>
      </c>
      <c r="F44" s="451" t="s">
        <v>110</v>
      </c>
      <c r="G44" s="452" t="s">
        <v>110</v>
      </c>
      <c r="H44" s="453">
        <v>63878</v>
      </c>
      <c r="I44" s="453" t="s">
        <v>174</v>
      </c>
      <c r="J44" s="454">
        <v>45529</v>
      </c>
      <c r="K44" s="455">
        <v>45549</v>
      </c>
      <c r="L44" s="456"/>
      <c r="M44" s="457"/>
      <c r="N44" s="458"/>
      <c r="O44" s="459"/>
      <c r="P44" s="460" t="s">
        <v>240</v>
      </c>
      <c r="Q44" s="461">
        <v>45530</v>
      </c>
      <c r="R44" s="461">
        <v>45532</v>
      </c>
      <c r="S44" s="462" t="s">
        <v>176</v>
      </c>
      <c r="T44" s="455"/>
      <c r="U44" s="463" t="s">
        <v>178</v>
      </c>
      <c r="V44" s="343" t="s">
        <v>178</v>
      </c>
      <c r="W44" s="343" t="s">
        <v>198</v>
      </c>
      <c r="X44" s="343" t="s">
        <v>198</v>
      </c>
      <c r="Y44" s="343" t="s">
        <v>360</v>
      </c>
      <c r="Z44" s="343" t="s">
        <v>198</v>
      </c>
      <c r="AA44" s="343" cm="1">
        <f t="array" ref="AA44">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44" s="464" t="s">
        <v>178</v>
      </c>
      <c r="AC44" s="465" t="s">
        <v>373</v>
      </c>
      <c r="AD44" s="3"/>
      <c r="AE44" s="3"/>
    </row>
    <row r="45" spans="1:31" ht="31.5" thickTop="1" thickBot="1" x14ac:dyDescent="0.3">
      <c r="A45" s="482">
        <f>ROW(A$22)</f>
        <v>22</v>
      </c>
      <c r="B45" s="448" t="s">
        <v>171</v>
      </c>
      <c r="C45" s="449">
        <v>11111111111</v>
      </c>
      <c r="D45" s="449">
        <v>111111111</v>
      </c>
      <c r="E45" s="450" t="s">
        <v>213</v>
      </c>
      <c r="F45" s="451">
        <v>11498108491</v>
      </c>
      <c r="G45" s="452" t="s">
        <v>214</v>
      </c>
      <c r="H45" s="453">
        <v>65</v>
      </c>
      <c r="I45" s="453" t="s">
        <v>202</v>
      </c>
      <c r="J45" s="454">
        <v>45541</v>
      </c>
      <c r="K45" s="455">
        <v>45558</v>
      </c>
      <c r="L45" s="456"/>
      <c r="M45" s="457"/>
      <c r="N45" s="458"/>
      <c r="O45" s="459"/>
      <c r="P45" s="460" t="s">
        <v>241</v>
      </c>
      <c r="Q45" s="461">
        <v>45542</v>
      </c>
      <c r="R45" s="461">
        <v>45547</v>
      </c>
      <c r="S45" s="462"/>
      <c r="T45" s="455">
        <v>45555</v>
      </c>
      <c r="U45" s="463" t="s">
        <v>178</v>
      </c>
      <c r="V45" s="343" t="s">
        <v>178</v>
      </c>
      <c r="W45" s="343" t="s">
        <v>198</v>
      </c>
      <c r="X45" s="343" t="s">
        <v>178</v>
      </c>
      <c r="Y45" s="343" t="s">
        <v>374</v>
      </c>
      <c r="Z45" s="343" t="s">
        <v>198</v>
      </c>
      <c r="AA45" s="343" cm="1">
        <f t="array" ref="AA45">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14</v>
      </c>
      <c r="AB45" s="464" t="s">
        <v>178</v>
      </c>
      <c r="AC45" s="465" t="s">
        <v>375</v>
      </c>
      <c r="AD45" s="3"/>
      <c r="AE45" s="3"/>
    </row>
    <row r="46" spans="1:31" ht="16.5" thickTop="1" thickBot="1" x14ac:dyDescent="0.3">
      <c r="A46" s="482">
        <f>ROW(A$23)</f>
        <v>23</v>
      </c>
      <c r="B46" s="179" t="s">
        <v>171</v>
      </c>
      <c r="C46" s="178">
        <v>11111111111</v>
      </c>
      <c r="D46" s="178">
        <v>111111111</v>
      </c>
      <c r="E46" s="183" t="s">
        <v>200</v>
      </c>
      <c r="F46" s="181">
        <v>96765817107</v>
      </c>
      <c r="G46" s="182" t="s">
        <v>201</v>
      </c>
      <c r="H46" s="180">
        <v>3922</v>
      </c>
      <c r="I46" s="180" t="s">
        <v>202</v>
      </c>
      <c r="J46" s="177">
        <v>45504</v>
      </c>
      <c r="K46" s="161">
        <v>45563</v>
      </c>
      <c r="L46" s="162" t="s">
        <v>203</v>
      </c>
      <c r="M46" s="163" t="s">
        <v>204</v>
      </c>
      <c r="N46" s="168"/>
      <c r="O46" s="169"/>
      <c r="P46" s="166" t="s">
        <v>242</v>
      </c>
      <c r="Q46" s="167">
        <v>45505</v>
      </c>
      <c r="R46" s="167"/>
      <c r="S46" s="170" t="s">
        <v>204</v>
      </c>
      <c r="T46" s="161"/>
      <c r="U46" s="151" t="s">
        <v>178</v>
      </c>
      <c r="V46" s="152" t="s">
        <v>178</v>
      </c>
      <c r="W46" s="152" t="s">
        <v>178</v>
      </c>
      <c r="X46" s="152" t="s">
        <v>198</v>
      </c>
      <c r="Y46" s="152" t="s">
        <v>360</v>
      </c>
      <c r="Z46" s="152" t="s">
        <v>198</v>
      </c>
      <c r="AA46" s="152" cm="1">
        <f t="array" ref="AA46">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62</v>
      </c>
      <c r="AB46" s="466" t="s">
        <v>198</v>
      </c>
      <c r="AC46" s="278"/>
      <c r="AD46" s="3"/>
      <c r="AE46" s="3"/>
    </row>
    <row r="47" spans="1:31" ht="16.5" thickTop="1" thickBot="1" x14ac:dyDescent="0.3">
      <c r="A47" s="482">
        <f>ROW(A$24)</f>
        <v>24</v>
      </c>
      <c r="B47" s="179" t="s">
        <v>171</v>
      </c>
      <c r="C47" s="178">
        <v>11111111111</v>
      </c>
      <c r="D47" s="178">
        <v>111111111</v>
      </c>
      <c r="E47" s="183" t="s">
        <v>179</v>
      </c>
      <c r="F47" s="181">
        <v>58532774186</v>
      </c>
      <c r="G47" s="182" t="s">
        <v>180</v>
      </c>
      <c r="H47" s="180">
        <v>5000</v>
      </c>
      <c r="I47" s="180" t="s">
        <v>181</v>
      </c>
      <c r="J47" s="177">
        <v>45565</v>
      </c>
      <c r="K47" s="161">
        <v>45574</v>
      </c>
      <c r="L47" s="162" t="s">
        <v>182</v>
      </c>
      <c r="M47" s="163" t="s">
        <v>183</v>
      </c>
      <c r="N47" s="168"/>
      <c r="O47" s="169"/>
      <c r="P47" s="166"/>
      <c r="Q47" s="167"/>
      <c r="R47" s="167"/>
      <c r="S47" s="170"/>
      <c r="T47" s="161"/>
      <c r="U47" s="151" t="s">
        <v>178</v>
      </c>
      <c r="V47" s="152" t="s">
        <v>178</v>
      </c>
      <c r="W47" s="152" t="s">
        <v>198</v>
      </c>
      <c r="X47" s="152" t="s">
        <v>198</v>
      </c>
      <c r="Y47" s="152" t="s">
        <v>360</v>
      </c>
      <c r="Z47" s="152" t="s">
        <v>198</v>
      </c>
      <c r="AA47" s="152" cm="1">
        <f t="array" ref="AA47">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7</v>
      </c>
      <c r="AB47" s="466" t="s">
        <v>198</v>
      </c>
      <c r="AC47" s="278"/>
      <c r="AD47" s="3"/>
      <c r="AE47" s="3"/>
    </row>
    <row r="48" spans="1:31" ht="16.5" thickTop="1" thickBot="1" x14ac:dyDescent="0.3">
      <c r="A48" s="482">
        <f>ROW(A$25)</f>
        <v>25</v>
      </c>
      <c r="B48" s="179" t="s">
        <v>171</v>
      </c>
      <c r="C48" s="178">
        <v>11111111111</v>
      </c>
      <c r="D48" s="178">
        <v>111111111</v>
      </c>
      <c r="E48" s="183" t="s">
        <v>172</v>
      </c>
      <c r="F48" s="181">
        <v>87963151792</v>
      </c>
      <c r="G48" s="182" t="s">
        <v>173</v>
      </c>
      <c r="H48" s="180">
        <v>51570</v>
      </c>
      <c r="I48" s="180" t="s">
        <v>174</v>
      </c>
      <c r="J48" s="177">
        <v>45513</v>
      </c>
      <c r="K48" s="161">
        <v>45581</v>
      </c>
      <c r="L48" s="162" t="s">
        <v>175</v>
      </c>
      <c r="M48" s="163" t="s">
        <v>176</v>
      </c>
      <c r="N48" s="168"/>
      <c r="O48" s="169"/>
      <c r="P48" s="166" t="s">
        <v>243</v>
      </c>
      <c r="Q48" s="167">
        <v>45513</v>
      </c>
      <c r="R48" s="167">
        <v>45523</v>
      </c>
      <c r="S48" s="170" t="s">
        <v>176</v>
      </c>
      <c r="T48" s="161"/>
      <c r="U48" s="151" t="s">
        <v>178</v>
      </c>
      <c r="V48" s="152" t="s">
        <v>178</v>
      </c>
      <c r="W48" s="152" t="s">
        <v>198</v>
      </c>
      <c r="X48" s="152" t="s">
        <v>198</v>
      </c>
      <c r="Y48" s="152" t="s">
        <v>360</v>
      </c>
      <c r="Z48" s="152" t="s">
        <v>198</v>
      </c>
      <c r="AA48" s="152" cm="1">
        <f t="array" ref="AA48">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48" s="466" t="s">
        <v>198</v>
      </c>
      <c r="AC48" s="278"/>
      <c r="AD48" s="3"/>
      <c r="AE48" s="3"/>
    </row>
    <row r="49" spans="1:31" ht="16.5" thickTop="1" thickBot="1" x14ac:dyDescent="0.3">
      <c r="A49" s="482">
        <f>ROW(A$26)</f>
        <v>26</v>
      </c>
      <c r="B49" s="179" t="s">
        <v>171</v>
      </c>
      <c r="C49" s="178">
        <v>11111111111</v>
      </c>
      <c r="D49" s="178">
        <v>111111111</v>
      </c>
      <c r="E49" s="183" t="s">
        <v>200</v>
      </c>
      <c r="F49" s="181">
        <v>96765817107</v>
      </c>
      <c r="G49" s="182" t="s">
        <v>201</v>
      </c>
      <c r="H49" s="180">
        <v>14180</v>
      </c>
      <c r="I49" s="180" t="s">
        <v>202</v>
      </c>
      <c r="J49" s="177">
        <v>45535</v>
      </c>
      <c r="K49" s="161">
        <v>45593</v>
      </c>
      <c r="L49" s="162" t="s">
        <v>203</v>
      </c>
      <c r="M49" s="163" t="s">
        <v>204</v>
      </c>
      <c r="N49" s="168"/>
      <c r="O49" s="169"/>
      <c r="P49" s="166" t="s">
        <v>244</v>
      </c>
      <c r="Q49" s="167">
        <v>45536</v>
      </c>
      <c r="R49" s="167"/>
      <c r="S49" s="170" t="s">
        <v>204</v>
      </c>
      <c r="T49" s="161"/>
      <c r="U49" s="151" t="s">
        <v>178</v>
      </c>
      <c r="V49" s="152" t="s">
        <v>178</v>
      </c>
      <c r="W49" s="152" t="s">
        <v>178</v>
      </c>
      <c r="X49" s="152" t="s">
        <v>198</v>
      </c>
      <c r="Y49" s="152" t="s">
        <v>360</v>
      </c>
      <c r="Z49" s="152" t="s">
        <v>198</v>
      </c>
      <c r="AA49" s="152" cm="1">
        <f t="array" ref="AA49">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62</v>
      </c>
      <c r="AB49" s="466" t="s">
        <v>198</v>
      </c>
      <c r="AC49" s="278"/>
      <c r="AD49" s="3"/>
      <c r="AE49" s="3"/>
    </row>
    <row r="50" spans="1:31" ht="16.5" thickTop="1" thickBot="1" x14ac:dyDescent="0.3">
      <c r="A50" s="482">
        <f>ROW(A$27)</f>
        <v>27</v>
      </c>
      <c r="B50" s="179" t="s">
        <v>171</v>
      </c>
      <c r="C50" s="178">
        <v>11111111111</v>
      </c>
      <c r="D50" s="178">
        <v>111111111</v>
      </c>
      <c r="E50" s="183" t="s">
        <v>179</v>
      </c>
      <c r="F50" s="181">
        <v>58532774186</v>
      </c>
      <c r="G50" s="182" t="s">
        <v>180</v>
      </c>
      <c r="H50" s="180">
        <v>5000</v>
      </c>
      <c r="I50" s="180" t="s">
        <v>181</v>
      </c>
      <c r="J50" s="177">
        <v>45596</v>
      </c>
      <c r="K50" s="161">
        <v>45602</v>
      </c>
      <c r="L50" s="162" t="s">
        <v>182</v>
      </c>
      <c r="M50" s="163" t="s">
        <v>183</v>
      </c>
      <c r="N50" s="168"/>
      <c r="O50" s="169"/>
      <c r="P50" s="166"/>
      <c r="Q50" s="167"/>
      <c r="R50" s="167"/>
      <c r="S50" s="170"/>
      <c r="T50" s="161"/>
      <c r="U50" s="151" t="s">
        <v>178</v>
      </c>
      <c r="V50" s="152" t="s">
        <v>178</v>
      </c>
      <c r="W50" s="152" t="s">
        <v>198</v>
      </c>
      <c r="X50" s="152" t="s">
        <v>198</v>
      </c>
      <c r="Y50" s="152" t="s">
        <v>360</v>
      </c>
      <c r="Z50" s="152" t="s">
        <v>198</v>
      </c>
      <c r="AA50" s="152" cm="1">
        <f t="array" ref="AA50">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7</v>
      </c>
      <c r="AB50" s="466" t="s">
        <v>198</v>
      </c>
      <c r="AC50" s="278"/>
      <c r="AD50" s="3"/>
      <c r="AE50" s="3"/>
    </row>
    <row r="51" spans="1:31" ht="16.5" thickTop="1" thickBot="1" x14ac:dyDescent="0.3">
      <c r="A51" s="482">
        <f>ROW(A$28)</f>
        <v>28</v>
      </c>
      <c r="B51" s="448" t="s">
        <v>171</v>
      </c>
      <c r="C51" s="449">
        <v>11111111111</v>
      </c>
      <c r="D51" s="449">
        <v>111111111</v>
      </c>
      <c r="E51" s="450" t="s">
        <v>239</v>
      </c>
      <c r="F51" s="451" t="s">
        <v>110</v>
      </c>
      <c r="G51" s="452" t="s">
        <v>110</v>
      </c>
      <c r="H51" s="453">
        <v>1682</v>
      </c>
      <c r="I51" s="453" t="s">
        <v>174</v>
      </c>
      <c r="J51" s="454">
        <v>45560</v>
      </c>
      <c r="K51" s="455">
        <v>45610</v>
      </c>
      <c r="L51" s="456"/>
      <c r="M51" s="457"/>
      <c r="N51" s="458"/>
      <c r="O51" s="459"/>
      <c r="P51" s="460" t="s">
        <v>245</v>
      </c>
      <c r="Q51" s="461">
        <v>45567</v>
      </c>
      <c r="R51" s="461"/>
      <c r="S51" s="462" t="s">
        <v>176</v>
      </c>
      <c r="T51" s="455"/>
      <c r="U51" s="463" t="s">
        <v>178</v>
      </c>
      <c r="V51" s="343" t="s">
        <v>178</v>
      </c>
      <c r="W51" s="343" t="s">
        <v>198</v>
      </c>
      <c r="X51" s="343" t="s">
        <v>198</v>
      </c>
      <c r="Y51" s="343" t="s">
        <v>360</v>
      </c>
      <c r="Z51" s="343" t="s">
        <v>198</v>
      </c>
      <c r="AA51" s="343" cm="1">
        <f t="array" ref="AA51">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51" s="464" t="s">
        <v>178</v>
      </c>
      <c r="AC51" s="465" t="s">
        <v>373</v>
      </c>
      <c r="AD51" s="3"/>
      <c r="AE51" s="3"/>
    </row>
    <row r="52" spans="1:31" ht="16.5" thickTop="1" thickBot="1" x14ac:dyDescent="0.3">
      <c r="A52" s="482">
        <f>ROW(A$29)</f>
        <v>29</v>
      </c>
      <c r="B52" s="179" t="s">
        <v>171</v>
      </c>
      <c r="C52" s="178">
        <v>11111111111</v>
      </c>
      <c r="D52" s="178">
        <v>111111111</v>
      </c>
      <c r="E52" s="183" t="s">
        <v>213</v>
      </c>
      <c r="F52" s="181">
        <v>11498108491</v>
      </c>
      <c r="G52" s="182" t="s">
        <v>214</v>
      </c>
      <c r="H52" s="180">
        <v>30876</v>
      </c>
      <c r="I52" s="180" t="s">
        <v>174</v>
      </c>
      <c r="J52" s="177">
        <v>45562</v>
      </c>
      <c r="K52" s="161">
        <v>45611</v>
      </c>
      <c r="L52" s="162"/>
      <c r="M52" s="163"/>
      <c r="N52" s="168"/>
      <c r="O52" s="169"/>
      <c r="P52" s="166" t="s">
        <v>246</v>
      </c>
      <c r="Q52" s="167">
        <v>45568</v>
      </c>
      <c r="R52" s="167"/>
      <c r="S52" s="170" t="s">
        <v>176</v>
      </c>
      <c r="T52" s="161"/>
      <c r="U52" s="151" t="s">
        <v>178</v>
      </c>
      <c r="V52" s="152" t="s">
        <v>178</v>
      </c>
      <c r="W52" s="152" t="s">
        <v>198</v>
      </c>
      <c r="X52" s="152" t="s">
        <v>198</v>
      </c>
      <c r="Y52" s="152" t="s">
        <v>360</v>
      </c>
      <c r="Z52" s="152" t="s">
        <v>198</v>
      </c>
      <c r="AA52" s="152" cm="1">
        <f t="array" ref="AA52">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52" s="466" t="s">
        <v>198</v>
      </c>
      <c r="AC52" s="278"/>
      <c r="AD52" s="3"/>
      <c r="AE52" s="3"/>
    </row>
    <row r="53" spans="1:31" ht="16.5" thickTop="1" thickBot="1" x14ac:dyDescent="0.3">
      <c r="A53" s="482">
        <f>ROW(A$30)</f>
        <v>30</v>
      </c>
      <c r="B53" s="179" t="s">
        <v>171</v>
      </c>
      <c r="C53" s="178">
        <v>11111111111</v>
      </c>
      <c r="D53" s="178">
        <v>111111111</v>
      </c>
      <c r="E53" s="183" t="s">
        <v>200</v>
      </c>
      <c r="F53" s="181">
        <v>96765817107</v>
      </c>
      <c r="G53" s="182" t="s">
        <v>201</v>
      </c>
      <c r="H53" s="180">
        <v>70524</v>
      </c>
      <c r="I53" s="180" t="s">
        <v>202</v>
      </c>
      <c r="J53" s="177">
        <v>45565</v>
      </c>
      <c r="K53" s="161">
        <v>45624</v>
      </c>
      <c r="L53" s="162" t="s">
        <v>203</v>
      </c>
      <c r="M53" s="163" t="s">
        <v>204</v>
      </c>
      <c r="N53" s="168"/>
      <c r="O53" s="169"/>
      <c r="P53" s="166" t="s">
        <v>247</v>
      </c>
      <c r="Q53" s="167">
        <v>45566</v>
      </c>
      <c r="R53" s="167"/>
      <c r="S53" s="170" t="s">
        <v>204</v>
      </c>
      <c r="T53" s="161"/>
      <c r="U53" s="151" t="s">
        <v>178</v>
      </c>
      <c r="V53" s="152" t="s">
        <v>178</v>
      </c>
      <c r="W53" s="152" t="s">
        <v>178</v>
      </c>
      <c r="X53" s="152" t="s">
        <v>198</v>
      </c>
      <c r="Y53" s="152" t="s">
        <v>360</v>
      </c>
      <c r="Z53" s="152" t="s">
        <v>198</v>
      </c>
      <c r="AA53" s="152" cm="1">
        <f t="array" ref="AA53">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62</v>
      </c>
      <c r="AB53" s="466" t="s">
        <v>198</v>
      </c>
      <c r="AC53" s="278"/>
      <c r="AD53" s="3"/>
      <c r="AE53" s="3"/>
    </row>
    <row r="54" spans="1:31" ht="16.5" thickTop="1" thickBot="1" x14ac:dyDescent="0.3">
      <c r="A54" s="482">
        <f>ROW(A$31)</f>
        <v>31</v>
      </c>
      <c r="B54" s="179" t="s">
        <v>171</v>
      </c>
      <c r="C54" s="178">
        <v>11111111111</v>
      </c>
      <c r="D54" s="178">
        <v>111111111</v>
      </c>
      <c r="E54" s="183" t="s">
        <v>179</v>
      </c>
      <c r="F54" s="181">
        <v>58532774186</v>
      </c>
      <c r="G54" s="182" t="s">
        <v>180</v>
      </c>
      <c r="H54" s="180">
        <v>5000</v>
      </c>
      <c r="I54" s="180" t="s">
        <v>181</v>
      </c>
      <c r="J54" s="177">
        <v>45626</v>
      </c>
      <c r="K54" s="161">
        <v>45632</v>
      </c>
      <c r="L54" s="162" t="s">
        <v>182</v>
      </c>
      <c r="M54" s="163" t="s">
        <v>183</v>
      </c>
      <c r="N54" s="168"/>
      <c r="O54" s="169"/>
      <c r="P54" s="166"/>
      <c r="Q54" s="167"/>
      <c r="R54" s="167"/>
      <c r="S54" s="170"/>
      <c r="T54" s="161"/>
      <c r="U54" s="151" t="s">
        <v>178</v>
      </c>
      <c r="V54" s="152" t="s">
        <v>178</v>
      </c>
      <c r="W54" s="152" t="s">
        <v>198</v>
      </c>
      <c r="X54" s="152" t="s">
        <v>198</v>
      </c>
      <c r="Y54" s="152" t="s">
        <v>360</v>
      </c>
      <c r="Z54" s="152" t="s">
        <v>198</v>
      </c>
      <c r="AA54" s="152" cm="1">
        <f t="array" ref="AA54">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7</v>
      </c>
      <c r="AB54" s="466" t="s">
        <v>198</v>
      </c>
      <c r="AC54" s="278"/>
      <c r="AD54" s="3"/>
      <c r="AE54" s="3"/>
    </row>
    <row r="55" spans="1:31" ht="83.25" thickTop="1" thickBot="1" x14ac:dyDescent="0.3">
      <c r="A55" s="482">
        <f>ROW(A$32)</f>
        <v>32</v>
      </c>
      <c r="B55" s="179" t="s">
        <v>171</v>
      </c>
      <c r="C55" s="178">
        <v>11111111111</v>
      </c>
      <c r="D55" s="178">
        <v>111111111</v>
      </c>
      <c r="E55" s="183" t="s">
        <v>213</v>
      </c>
      <c r="F55" s="181">
        <v>11498108491</v>
      </c>
      <c r="G55" s="182" t="s">
        <v>214</v>
      </c>
      <c r="H55" s="180">
        <v>20000</v>
      </c>
      <c r="I55" s="180" t="s">
        <v>174</v>
      </c>
      <c r="J55" s="177">
        <v>45634</v>
      </c>
      <c r="K55" s="161">
        <v>45636</v>
      </c>
      <c r="L55" s="162"/>
      <c r="M55" s="163"/>
      <c r="N55" s="168"/>
      <c r="O55" s="169"/>
      <c r="P55" s="166" t="s">
        <v>248</v>
      </c>
      <c r="Q55" s="167">
        <v>45634</v>
      </c>
      <c r="R55" s="167">
        <v>45636</v>
      </c>
      <c r="S55" s="170"/>
      <c r="T55" s="161">
        <v>45647</v>
      </c>
      <c r="U55" s="151" t="s">
        <v>178</v>
      </c>
      <c r="V55" s="152" t="s">
        <v>178</v>
      </c>
      <c r="W55" s="152" t="s">
        <v>198</v>
      </c>
      <c r="X55" s="152" t="s">
        <v>198</v>
      </c>
      <c r="Y55" s="152" t="s">
        <v>360</v>
      </c>
      <c r="Z55" s="152" t="s">
        <v>178</v>
      </c>
      <c r="AA55" s="152" cm="1">
        <f t="array" ref="AA55">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14</v>
      </c>
      <c r="AB55" s="466" t="s">
        <v>198</v>
      </c>
      <c r="AC55" s="278" t="s">
        <v>376</v>
      </c>
      <c r="AD55" s="3"/>
      <c r="AE55" s="3"/>
    </row>
    <row r="56" spans="1:31" ht="16.5" thickTop="1" thickBot="1" x14ac:dyDescent="0.3">
      <c r="A56" s="482">
        <f>ROW(A$33)</f>
        <v>33</v>
      </c>
      <c r="B56" s="179" t="s">
        <v>171</v>
      </c>
      <c r="C56" s="178">
        <v>22222222222</v>
      </c>
      <c r="D56" s="178">
        <v>222222222</v>
      </c>
      <c r="E56" s="183" t="s">
        <v>185</v>
      </c>
      <c r="F56" s="181">
        <v>82493337096</v>
      </c>
      <c r="G56" s="182" t="s">
        <v>186</v>
      </c>
      <c r="H56" s="180">
        <v>86965</v>
      </c>
      <c r="I56" s="180" t="s">
        <v>250</v>
      </c>
      <c r="J56" s="177">
        <v>45611</v>
      </c>
      <c r="K56" s="161">
        <v>45644</v>
      </c>
      <c r="L56" s="162" t="s">
        <v>251</v>
      </c>
      <c r="M56" s="163" t="s">
        <v>176</v>
      </c>
      <c r="N56" s="168"/>
      <c r="O56" s="169"/>
      <c r="P56" s="166" t="s">
        <v>252</v>
      </c>
      <c r="Q56" s="167">
        <v>45611</v>
      </c>
      <c r="R56" s="167"/>
      <c r="S56" s="170" t="s">
        <v>176</v>
      </c>
      <c r="T56" s="161"/>
      <c r="U56" s="151" t="s">
        <v>178</v>
      </c>
      <c r="V56" s="152" t="s">
        <v>178</v>
      </c>
      <c r="W56" s="152" t="s">
        <v>198</v>
      </c>
      <c r="X56" s="152" t="s">
        <v>198</v>
      </c>
      <c r="Y56" s="152" t="s">
        <v>360</v>
      </c>
      <c r="Z56" s="152" t="s">
        <v>198</v>
      </c>
      <c r="AA56" s="152" cm="1">
        <f t="array" ref="AA56">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56" s="466" t="s">
        <v>198</v>
      </c>
      <c r="AC56" s="278"/>
      <c r="AD56" s="3"/>
      <c r="AE56" s="3"/>
    </row>
    <row r="57" spans="1:31" ht="16.5" thickTop="1" thickBot="1" x14ac:dyDescent="0.3">
      <c r="A57" s="482">
        <f>ROW(A$34)</f>
        <v>34</v>
      </c>
      <c r="B57" s="179" t="s">
        <v>171</v>
      </c>
      <c r="C57" s="178">
        <v>22222222222</v>
      </c>
      <c r="D57" s="178">
        <v>222222222</v>
      </c>
      <c r="E57" s="183" t="s">
        <v>200</v>
      </c>
      <c r="F57" s="181">
        <v>96765817107</v>
      </c>
      <c r="G57" s="182" t="s">
        <v>201</v>
      </c>
      <c r="H57" s="180">
        <v>84202</v>
      </c>
      <c r="I57" s="180" t="s">
        <v>202</v>
      </c>
      <c r="J57" s="177">
        <v>45596</v>
      </c>
      <c r="K57" s="161">
        <v>45653</v>
      </c>
      <c r="L57" s="162" t="s">
        <v>203</v>
      </c>
      <c r="M57" s="163" t="s">
        <v>204</v>
      </c>
      <c r="N57" s="168"/>
      <c r="O57" s="169"/>
      <c r="P57" s="166" t="s">
        <v>253</v>
      </c>
      <c r="Q57" s="167">
        <v>45597</v>
      </c>
      <c r="R57" s="167"/>
      <c r="S57" s="170" t="s">
        <v>204</v>
      </c>
      <c r="T57" s="161"/>
      <c r="U57" s="151" t="s">
        <v>178</v>
      </c>
      <c r="V57" s="152" t="s">
        <v>178</v>
      </c>
      <c r="W57" s="152" t="s">
        <v>178</v>
      </c>
      <c r="X57" s="152" t="s">
        <v>198</v>
      </c>
      <c r="Y57" s="152" t="s">
        <v>360</v>
      </c>
      <c r="Z57" s="152" t="s">
        <v>198</v>
      </c>
      <c r="AA57" s="152" cm="1">
        <f t="array" ref="AA57">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62</v>
      </c>
      <c r="AB57" s="466" t="s">
        <v>198</v>
      </c>
      <c r="AC57" s="278"/>
      <c r="AD57" s="3"/>
      <c r="AE57" s="3"/>
    </row>
    <row r="58" spans="1:31" ht="83.25" thickTop="1" thickBot="1" x14ac:dyDescent="0.3">
      <c r="A58" s="482">
        <f>ROW(A$35)</f>
        <v>35</v>
      </c>
      <c r="B58" s="179" t="s">
        <v>171</v>
      </c>
      <c r="C58" s="178">
        <v>22222222222</v>
      </c>
      <c r="D58" s="178">
        <v>222222222</v>
      </c>
      <c r="E58" s="183" t="s">
        <v>213</v>
      </c>
      <c r="F58" s="181">
        <v>11498108491</v>
      </c>
      <c r="G58" s="182" t="s">
        <v>214</v>
      </c>
      <c r="H58" s="180">
        <v>80000</v>
      </c>
      <c r="I58" s="180" t="s">
        <v>174</v>
      </c>
      <c r="J58" s="177">
        <v>45634</v>
      </c>
      <c r="K58" s="161">
        <v>45654</v>
      </c>
      <c r="L58" s="162"/>
      <c r="M58" s="163"/>
      <c r="N58" s="168"/>
      <c r="O58" s="169"/>
      <c r="P58" s="166" t="s">
        <v>248</v>
      </c>
      <c r="Q58" s="167">
        <v>45634</v>
      </c>
      <c r="R58" s="167">
        <v>45636</v>
      </c>
      <c r="S58" s="170"/>
      <c r="T58" s="161">
        <v>45647</v>
      </c>
      <c r="U58" s="151" t="s">
        <v>178</v>
      </c>
      <c r="V58" s="152" t="s">
        <v>178</v>
      </c>
      <c r="W58" s="152" t="s">
        <v>198</v>
      </c>
      <c r="X58" s="152" t="s">
        <v>198</v>
      </c>
      <c r="Y58" s="152" t="s">
        <v>360</v>
      </c>
      <c r="Z58" s="152" t="s">
        <v>198</v>
      </c>
      <c r="AA58" s="152" cm="1">
        <f t="array" ref="AA58">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14</v>
      </c>
      <c r="AB58" s="466" t="s">
        <v>198</v>
      </c>
      <c r="AC58" s="278" t="s">
        <v>377</v>
      </c>
      <c r="AD58" s="3"/>
      <c r="AE58" s="3"/>
    </row>
    <row r="59" spans="1:31" ht="46.5" thickTop="1" thickBot="1" x14ac:dyDescent="0.3">
      <c r="A59" s="482">
        <f>ROW(A$36)</f>
        <v>36</v>
      </c>
      <c r="B59" s="179" t="s">
        <v>210</v>
      </c>
      <c r="C59" s="178">
        <v>22222222222</v>
      </c>
      <c r="D59" s="178">
        <v>222222222</v>
      </c>
      <c r="E59" s="183" t="s">
        <v>213</v>
      </c>
      <c r="F59" s="181">
        <v>11498108491</v>
      </c>
      <c r="G59" s="182" t="s">
        <v>214</v>
      </c>
      <c r="H59" s="180">
        <v>70073</v>
      </c>
      <c r="I59" s="180" t="s">
        <v>202</v>
      </c>
      <c r="J59" s="177">
        <v>45471</v>
      </c>
      <c r="K59" s="161">
        <v>45476</v>
      </c>
      <c r="L59" s="162"/>
      <c r="M59" s="163"/>
      <c r="N59" s="168"/>
      <c r="O59" s="169"/>
      <c r="P59" s="166" t="s">
        <v>257</v>
      </c>
      <c r="Q59" s="167">
        <v>45471</v>
      </c>
      <c r="R59" s="167"/>
      <c r="S59" s="170" t="s">
        <v>24</v>
      </c>
      <c r="T59" s="161"/>
      <c r="U59" s="151" t="s">
        <v>178</v>
      </c>
      <c r="V59" s="152" t="s">
        <v>178</v>
      </c>
      <c r="W59" s="152" t="s">
        <v>198</v>
      </c>
      <c r="X59" s="152" t="s">
        <v>198</v>
      </c>
      <c r="Y59" s="152" t="s">
        <v>360</v>
      </c>
      <c r="Z59" s="152" t="s">
        <v>198</v>
      </c>
      <c r="AA59" s="152" cm="1">
        <f t="array" ref="AA59">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0</v>
      </c>
      <c r="AB59" s="466" t="s">
        <v>198</v>
      </c>
      <c r="AC59" s="278" t="s">
        <v>370</v>
      </c>
      <c r="AD59" s="3"/>
      <c r="AE59" s="3"/>
    </row>
    <row r="60" spans="1:31" ht="31.5" thickTop="1" thickBot="1" x14ac:dyDescent="0.3">
      <c r="A60" s="482">
        <f>ROW(A$37)</f>
        <v>37</v>
      </c>
      <c r="B60" s="448" t="s">
        <v>210</v>
      </c>
      <c r="C60" s="449">
        <v>22222222222</v>
      </c>
      <c r="D60" s="449">
        <v>222222222</v>
      </c>
      <c r="E60" s="450" t="s">
        <v>171</v>
      </c>
      <c r="F60" s="451">
        <v>11111111111</v>
      </c>
      <c r="G60" s="452">
        <v>111111111</v>
      </c>
      <c r="H60" s="453">
        <v>24883</v>
      </c>
      <c r="I60" s="453" t="s">
        <v>211</v>
      </c>
      <c r="J60" s="454">
        <v>45457</v>
      </c>
      <c r="K60" s="455">
        <v>45478</v>
      </c>
      <c r="L60" s="456"/>
      <c r="M60" s="457"/>
      <c r="N60" s="458"/>
      <c r="O60" s="459"/>
      <c r="P60" s="460" t="s">
        <v>258</v>
      </c>
      <c r="Q60" s="461">
        <v>45460</v>
      </c>
      <c r="R60" s="461">
        <v>45460</v>
      </c>
      <c r="S60" s="462"/>
      <c r="T60" s="455">
        <v>45478</v>
      </c>
      <c r="U60" s="463" t="s">
        <v>178</v>
      </c>
      <c r="V60" s="343" t="s">
        <v>178</v>
      </c>
      <c r="W60" s="343" t="s">
        <v>198</v>
      </c>
      <c r="X60" s="343" t="s">
        <v>198</v>
      </c>
      <c r="Y60" s="343" t="s">
        <v>360</v>
      </c>
      <c r="Z60" s="343" t="s">
        <v>198</v>
      </c>
      <c r="AA60" s="343" cm="1">
        <f t="array" ref="AA60">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19</v>
      </c>
      <c r="AB60" s="464" t="s">
        <v>178</v>
      </c>
      <c r="AC60" s="465" t="s">
        <v>378</v>
      </c>
      <c r="AD60" s="3"/>
      <c r="AE60" s="3"/>
    </row>
    <row r="61" spans="1:31" ht="55.5" thickTop="1" thickBot="1" x14ac:dyDescent="0.3">
      <c r="A61" s="482">
        <f>ROW(A$38)</f>
        <v>38</v>
      </c>
      <c r="B61" s="179" t="s">
        <v>210</v>
      </c>
      <c r="C61" s="178">
        <v>22222222222</v>
      </c>
      <c r="D61" s="178">
        <v>222222222</v>
      </c>
      <c r="E61" s="183" t="s">
        <v>259</v>
      </c>
      <c r="F61" s="181">
        <v>44020098588</v>
      </c>
      <c r="G61" s="182" t="s">
        <v>260</v>
      </c>
      <c r="H61" s="180">
        <v>53176</v>
      </c>
      <c r="I61" s="180" t="s">
        <v>174</v>
      </c>
      <c r="J61" s="177">
        <v>45473</v>
      </c>
      <c r="K61" s="161">
        <v>45498</v>
      </c>
      <c r="L61" s="162" t="s">
        <v>261</v>
      </c>
      <c r="M61" s="163" t="s">
        <v>22</v>
      </c>
      <c r="N61" s="168">
        <v>45474</v>
      </c>
      <c r="O61" s="169" t="s">
        <v>22</v>
      </c>
      <c r="P61" s="166"/>
      <c r="Q61" s="167"/>
      <c r="R61" s="167"/>
      <c r="S61" s="170"/>
      <c r="T61" s="161"/>
      <c r="U61" s="151" t="s">
        <v>178</v>
      </c>
      <c r="V61" s="152" t="s">
        <v>178</v>
      </c>
      <c r="W61" s="152" t="s">
        <v>198</v>
      </c>
      <c r="X61" s="152" t="s">
        <v>198</v>
      </c>
      <c r="Y61" s="152" t="s">
        <v>360</v>
      </c>
      <c r="Z61" s="152" t="s">
        <v>198</v>
      </c>
      <c r="AA61" s="152" cm="1">
        <f t="array" ref="AA61">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31</v>
      </c>
      <c r="AB61" s="466" t="s">
        <v>198</v>
      </c>
      <c r="AC61" s="278" t="s">
        <v>379</v>
      </c>
      <c r="AD61" s="3"/>
      <c r="AE61" s="3"/>
    </row>
    <row r="62" spans="1:31" ht="46.5" thickTop="1" thickBot="1" x14ac:dyDescent="0.3">
      <c r="A62" s="482">
        <f>ROW(A$39)</f>
        <v>39</v>
      </c>
      <c r="B62" s="448" t="s">
        <v>210</v>
      </c>
      <c r="C62" s="449">
        <v>22222222222</v>
      </c>
      <c r="D62" s="449">
        <v>222222222</v>
      </c>
      <c r="E62" s="450" t="s">
        <v>172</v>
      </c>
      <c r="F62" s="451">
        <v>87963151792</v>
      </c>
      <c r="G62" s="452" t="s">
        <v>173</v>
      </c>
      <c r="H62" s="453">
        <v>21881</v>
      </c>
      <c r="I62" s="453" t="s">
        <v>174</v>
      </c>
      <c r="J62" s="454">
        <v>45489</v>
      </c>
      <c r="K62" s="455">
        <v>45509</v>
      </c>
      <c r="L62" s="456" t="s">
        <v>175</v>
      </c>
      <c r="M62" s="457" t="s">
        <v>176</v>
      </c>
      <c r="N62" s="458"/>
      <c r="O62" s="459"/>
      <c r="P62" s="460" t="s">
        <v>262</v>
      </c>
      <c r="Q62" s="461">
        <v>45490</v>
      </c>
      <c r="R62" s="461">
        <v>45492</v>
      </c>
      <c r="S62" s="462" t="s">
        <v>176</v>
      </c>
      <c r="T62" s="455"/>
      <c r="U62" s="463" t="s">
        <v>178</v>
      </c>
      <c r="V62" s="343" t="s">
        <v>178</v>
      </c>
      <c r="W62" s="343" t="s">
        <v>198</v>
      </c>
      <c r="X62" s="343" t="s">
        <v>178</v>
      </c>
      <c r="Y62" s="343" t="s">
        <v>368</v>
      </c>
      <c r="Z62" s="343" t="s">
        <v>198</v>
      </c>
      <c r="AA62" s="343" cm="1">
        <f t="array" ref="AA62">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62" s="464" t="s">
        <v>178</v>
      </c>
      <c r="AC62" s="465" t="s">
        <v>380</v>
      </c>
      <c r="AD62" s="3"/>
      <c r="AE62" s="3"/>
    </row>
    <row r="63" spans="1:31" ht="46.5" thickTop="1" thickBot="1" x14ac:dyDescent="0.3">
      <c r="A63" s="482">
        <f>ROW(A$40)</f>
        <v>40</v>
      </c>
      <c r="B63" s="179" t="s">
        <v>210</v>
      </c>
      <c r="C63" s="178">
        <v>22222222222</v>
      </c>
      <c r="D63" s="178">
        <v>222222222</v>
      </c>
      <c r="E63" s="183" t="s">
        <v>213</v>
      </c>
      <c r="F63" s="181">
        <v>11498108491</v>
      </c>
      <c r="G63" s="182" t="s">
        <v>214</v>
      </c>
      <c r="H63" s="180">
        <v>900</v>
      </c>
      <c r="I63" s="180" t="s">
        <v>263</v>
      </c>
      <c r="J63" s="177">
        <v>45512</v>
      </c>
      <c r="K63" s="161">
        <v>45515</v>
      </c>
      <c r="L63" s="162"/>
      <c r="M63" s="163"/>
      <c r="N63" s="168"/>
      <c r="O63" s="169"/>
      <c r="P63" s="166" t="s">
        <v>264</v>
      </c>
      <c r="Q63" s="167">
        <v>45512</v>
      </c>
      <c r="R63" s="167">
        <v>45512</v>
      </c>
      <c r="S63" s="170" t="s">
        <v>265</v>
      </c>
      <c r="T63" s="161"/>
      <c r="U63" s="151" t="s">
        <v>178</v>
      </c>
      <c r="V63" s="152" t="s">
        <v>178</v>
      </c>
      <c r="W63" s="152" t="s">
        <v>198</v>
      </c>
      <c r="X63" s="152" t="s">
        <v>198</v>
      </c>
      <c r="Y63" s="152" t="s">
        <v>360</v>
      </c>
      <c r="Z63" s="152" t="s">
        <v>198</v>
      </c>
      <c r="AA63" s="152" cm="1">
        <f t="array" ref="AA63">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63" s="466" t="s">
        <v>198</v>
      </c>
      <c r="AC63" s="278" t="s">
        <v>381</v>
      </c>
      <c r="AD63" s="3"/>
      <c r="AE63" s="3"/>
    </row>
    <row r="64" spans="1:31" ht="16.5" thickTop="1" thickBot="1" x14ac:dyDescent="0.3">
      <c r="A64" s="482">
        <f>ROW(A$41)</f>
        <v>41</v>
      </c>
      <c r="B64" s="179" t="s">
        <v>210</v>
      </c>
      <c r="C64" s="178">
        <v>22222222222</v>
      </c>
      <c r="D64" s="178">
        <v>222222222</v>
      </c>
      <c r="E64" s="183" t="s">
        <v>259</v>
      </c>
      <c r="F64" s="181">
        <v>44020098588</v>
      </c>
      <c r="G64" s="182" t="s">
        <v>260</v>
      </c>
      <c r="H64" s="180">
        <v>30324</v>
      </c>
      <c r="I64" s="180" t="s">
        <v>174</v>
      </c>
      <c r="J64" s="177">
        <v>45504</v>
      </c>
      <c r="K64" s="161">
        <v>45527</v>
      </c>
      <c r="L64" s="162" t="s">
        <v>261</v>
      </c>
      <c r="M64" s="163" t="s">
        <v>22</v>
      </c>
      <c r="N64" s="168">
        <v>45505</v>
      </c>
      <c r="O64" s="169" t="s">
        <v>22</v>
      </c>
      <c r="P64" s="166"/>
      <c r="Q64" s="167"/>
      <c r="R64" s="167"/>
      <c r="S64" s="170"/>
      <c r="T64" s="161"/>
      <c r="U64" s="151" t="s">
        <v>178</v>
      </c>
      <c r="V64" s="152" t="s">
        <v>178</v>
      </c>
      <c r="W64" s="152" t="s">
        <v>198</v>
      </c>
      <c r="X64" s="152" t="s">
        <v>198</v>
      </c>
      <c r="Y64" s="152" t="s">
        <v>360</v>
      </c>
      <c r="Z64" s="152" t="s">
        <v>198</v>
      </c>
      <c r="AA64" s="152" cm="1">
        <f t="array" ref="AA64">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31</v>
      </c>
      <c r="AB64" s="466" t="s">
        <v>198</v>
      </c>
      <c r="AC64" s="278"/>
      <c r="AD64" s="3"/>
      <c r="AE64" s="3"/>
    </row>
    <row r="65" spans="1:31" ht="16.5" thickTop="1" thickBot="1" x14ac:dyDescent="0.3">
      <c r="A65" s="482">
        <f>ROW(A$42)</f>
        <v>42</v>
      </c>
      <c r="B65" s="179" t="s">
        <v>210</v>
      </c>
      <c r="C65" s="178">
        <v>22222222222</v>
      </c>
      <c r="D65" s="178">
        <v>222222222</v>
      </c>
      <c r="E65" s="183" t="s">
        <v>213</v>
      </c>
      <c r="F65" s="181">
        <v>11498108491</v>
      </c>
      <c r="G65" s="182" t="s">
        <v>214</v>
      </c>
      <c r="H65" s="180">
        <v>1000</v>
      </c>
      <c r="I65" s="180" t="s">
        <v>202</v>
      </c>
      <c r="J65" s="177">
        <v>45479</v>
      </c>
      <c r="K65" s="161">
        <v>45534</v>
      </c>
      <c r="L65" s="162"/>
      <c r="M65" s="163"/>
      <c r="N65" s="168"/>
      <c r="O65" s="169"/>
      <c r="P65" s="166" t="s">
        <v>267</v>
      </c>
      <c r="Q65" s="167">
        <v>45481</v>
      </c>
      <c r="R65" s="167">
        <v>45488</v>
      </c>
      <c r="S65" s="170"/>
      <c r="T65" s="161">
        <v>45518</v>
      </c>
      <c r="U65" s="151" t="s">
        <v>178</v>
      </c>
      <c r="V65" s="152" t="s">
        <v>178</v>
      </c>
      <c r="W65" s="152" t="s">
        <v>198</v>
      </c>
      <c r="X65" s="152" t="s">
        <v>198</v>
      </c>
      <c r="Y65" s="152" t="s">
        <v>360</v>
      </c>
      <c r="Z65" s="152" t="s">
        <v>198</v>
      </c>
      <c r="AA65" s="152" cm="1">
        <f t="array" ref="AA65">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38</v>
      </c>
      <c r="AB65" s="466" t="s">
        <v>198</v>
      </c>
      <c r="AC65" s="278"/>
      <c r="AD65" s="3"/>
      <c r="AE65" s="3"/>
    </row>
    <row r="66" spans="1:31" ht="16.5" thickTop="1" thickBot="1" x14ac:dyDescent="0.3">
      <c r="A66" s="482">
        <f>ROW(A$43)</f>
        <v>43</v>
      </c>
      <c r="B66" s="179" t="s">
        <v>210</v>
      </c>
      <c r="C66" s="178">
        <v>22222222222</v>
      </c>
      <c r="D66" s="178">
        <v>222222222</v>
      </c>
      <c r="E66" s="183" t="s">
        <v>259</v>
      </c>
      <c r="F66" s="181">
        <v>44020098588</v>
      </c>
      <c r="G66" s="182" t="s">
        <v>260</v>
      </c>
      <c r="H66" s="180">
        <v>96837</v>
      </c>
      <c r="I66" s="180" t="s">
        <v>174</v>
      </c>
      <c r="J66" s="177">
        <v>45535</v>
      </c>
      <c r="K66" s="161">
        <v>45558</v>
      </c>
      <c r="L66" s="162" t="s">
        <v>261</v>
      </c>
      <c r="M66" s="163" t="s">
        <v>22</v>
      </c>
      <c r="N66" s="168">
        <v>45536</v>
      </c>
      <c r="O66" s="169" t="s">
        <v>22</v>
      </c>
      <c r="P66" s="166"/>
      <c r="Q66" s="167"/>
      <c r="R66" s="167"/>
      <c r="S66" s="170"/>
      <c r="T66" s="161"/>
      <c r="U66" s="151" t="s">
        <v>178</v>
      </c>
      <c r="V66" s="152" t="s">
        <v>178</v>
      </c>
      <c r="W66" s="152" t="s">
        <v>198</v>
      </c>
      <c r="X66" s="152" t="s">
        <v>198</v>
      </c>
      <c r="Y66" s="152" t="s">
        <v>360</v>
      </c>
      <c r="Z66" s="152" t="s">
        <v>198</v>
      </c>
      <c r="AA66" s="152" cm="1">
        <f t="array" ref="AA66">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31</v>
      </c>
      <c r="AB66" s="466" t="s">
        <v>198</v>
      </c>
      <c r="AC66" s="278"/>
      <c r="AD66" s="3"/>
      <c r="AE66" s="3"/>
    </row>
    <row r="67" spans="1:31" ht="16.5" thickTop="1" thickBot="1" x14ac:dyDescent="0.3">
      <c r="A67" s="482">
        <f>ROW(A$44)</f>
        <v>44</v>
      </c>
      <c r="B67" s="179" t="s">
        <v>210</v>
      </c>
      <c r="C67" s="178">
        <v>22222222222</v>
      </c>
      <c r="D67" s="178">
        <v>222222222</v>
      </c>
      <c r="E67" s="183" t="s">
        <v>185</v>
      </c>
      <c r="F67" s="181">
        <v>82493337096</v>
      </c>
      <c r="G67" s="182" t="s">
        <v>186</v>
      </c>
      <c r="H67" s="180">
        <v>45626</v>
      </c>
      <c r="I67" s="180" t="s">
        <v>250</v>
      </c>
      <c r="J67" s="177">
        <v>45550</v>
      </c>
      <c r="K67" s="161">
        <v>45563</v>
      </c>
      <c r="L67" s="162" t="s">
        <v>269</v>
      </c>
      <c r="M67" s="163" t="s">
        <v>192</v>
      </c>
      <c r="N67" s="168"/>
      <c r="O67" s="169"/>
      <c r="P67" s="166" t="s">
        <v>270</v>
      </c>
      <c r="Q67" s="167">
        <v>45550</v>
      </c>
      <c r="R67" s="167"/>
      <c r="S67" s="170" t="s">
        <v>176</v>
      </c>
      <c r="T67" s="161"/>
      <c r="U67" s="151" t="s">
        <v>178</v>
      </c>
      <c r="V67" s="152" t="s">
        <v>178</v>
      </c>
      <c r="W67" s="152" t="s">
        <v>198</v>
      </c>
      <c r="X67" s="152" t="s">
        <v>198</v>
      </c>
      <c r="Y67" s="152" t="s">
        <v>360</v>
      </c>
      <c r="Z67" s="152" t="s">
        <v>198</v>
      </c>
      <c r="AA67" s="152" cm="1">
        <f t="array" ref="AA67">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14</v>
      </c>
      <c r="AB67" s="466" t="s">
        <v>198</v>
      </c>
      <c r="AC67" s="278"/>
      <c r="AD67" s="3"/>
      <c r="AE67" s="3"/>
    </row>
    <row r="68" spans="1:31" ht="68.25" thickTop="1" thickBot="1" x14ac:dyDescent="0.3">
      <c r="A68" s="482">
        <f>ROW(A$45)</f>
        <v>45</v>
      </c>
      <c r="B68" s="179" t="s">
        <v>210</v>
      </c>
      <c r="C68" s="178">
        <v>22222222222</v>
      </c>
      <c r="D68" s="178">
        <v>222222222</v>
      </c>
      <c r="E68" s="183" t="s">
        <v>213</v>
      </c>
      <c r="F68" s="181">
        <v>11498108491</v>
      </c>
      <c r="G68" s="182" t="s">
        <v>214</v>
      </c>
      <c r="H68" s="180">
        <v>1000</v>
      </c>
      <c r="I68" s="180" t="s">
        <v>202</v>
      </c>
      <c r="J68" s="177">
        <v>45541</v>
      </c>
      <c r="K68" s="161">
        <v>45565</v>
      </c>
      <c r="L68" s="162"/>
      <c r="M68" s="163"/>
      <c r="N68" s="168"/>
      <c r="O68" s="169"/>
      <c r="P68" s="166" t="s">
        <v>271</v>
      </c>
      <c r="Q68" s="167">
        <v>45543</v>
      </c>
      <c r="R68" s="167">
        <v>45545</v>
      </c>
      <c r="S68" s="170"/>
      <c r="T68" s="161">
        <v>45566</v>
      </c>
      <c r="U68" s="151" t="s">
        <v>178</v>
      </c>
      <c r="V68" s="152" t="s">
        <v>178</v>
      </c>
      <c r="W68" s="152" t="s">
        <v>198</v>
      </c>
      <c r="X68" s="152" t="s">
        <v>198</v>
      </c>
      <c r="Y68" s="152" t="s">
        <v>360</v>
      </c>
      <c r="Z68" s="152" t="s">
        <v>178</v>
      </c>
      <c r="AA68" s="152" cm="1">
        <f t="array" ref="AA68">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24</v>
      </c>
      <c r="AB68" s="466" t="s">
        <v>198</v>
      </c>
      <c r="AC68" s="278" t="s">
        <v>382</v>
      </c>
      <c r="AD68" s="3"/>
      <c r="AE68" s="3"/>
    </row>
    <row r="69" spans="1:31" ht="68.25" thickTop="1" thickBot="1" x14ac:dyDescent="0.3">
      <c r="A69" s="482">
        <f>ROW(A$46)</f>
        <v>46</v>
      </c>
      <c r="B69" s="179" t="s">
        <v>210</v>
      </c>
      <c r="C69" s="178">
        <v>22222222222</v>
      </c>
      <c r="D69" s="178">
        <v>222222222</v>
      </c>
      <c r="E69" s="183" t="s">
        <v>213</v>
      </c>
      <c r="F69" s="181">
        <v>11498108491</v>
      </c>
      <c r="G69" s="182" t="s">
        <v>214</v>
      </c>
      <c r="H69" s="180">
        <v>9000</v>
      </c>
      <c r="I69" s="180" t="s">
        <v>202</v>
      </c>
      <c r="J69" s="177">
        <v>45541</v>
      </c>
      <c r="K69" s="161">
        <v>45566</v>
      </c>
      <c r="L69" s="162"/>
      <c r="M69" s="163"/>
      <c r="N69" s="168"/>
      <c r="O69" s="169"/>
      <c r="P69" s="166" t="s">
        <v>271</v>
      </c>
      <c r="Q69" s="167">
        <v>45543</v>
      </c>
      <c r="R69" s="167">
        <v>45545</v>
      </c>
      <c r="S69" s="170"/>
      <c r="T69" s="161">
        <v>45566</v>
      </c>
      <c r="U69" s="151" t="s">
        <v>178</v>
      </c>
      <c r="V69" s="152" t="s">
        <v>178</v>
      </c>
      <c r="W69" s="152" t="s">
        <v>198</v>
      </c>
      <c r="X69" s="152" t="s">
        <v>198</v>
      </c>
      <c r="Y69" s="152" t="s">
        <v>360</v>
      </c>
      <c r="Z69" s="152" t="s">
        <v>198</v>
      </c>
      <c r="AA69" s="152" cm="1">
        <f t="array" ref="AA69">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24</v>
      </c>
      <c r="AB69" s="466" t="s">
        <v>198</v>
      </c>
      <c r="AC69" s="278" t="s">
        <v>383</v>
      </c>
      <c r="AD69" s="3"/>
      <c r="AE69" s="3"/>
    </row>
    <row r="70" spans="1:31" ht="16.5" thickTop="1" thickBot="1" x14ac:dyDescent="0.3">
      <c r="A70" s="482">
        <f>ROW(A$47)</f>
        <v>47</v>
      </c>
      <c r="B70" s="179" t="s">
        <v>210</v>
      </c>
      <c r="C70" s="178">
        <v>22222222222</v>
      </c>
      <c r="D70" s="178">
        <v>222222222</v>
      </c>
      <c r="E70" s="183" t="s">
        <v>206</v>
      </c>
      <c r="F70" s="181">
        <v>19381374702</v>
      </c>
      <c r="G70" s="182" t="s">
        <v>207</v>
      </c>
      <c r="H70" s="180">
        <v>8139</v>
      </c>
      <c r="I70" s="180" t="s">
        <v>202</v>
      </c>
      <c r="J70" s="177">
        <v>45570</v>
      </c>
      <c r="K70" s="161">
        <v>45572</v>
      </c>
      <c r="L70" s="162"/>
      <c r="M70" s="163"/>
      <c r="N70" s="168"/>
      <c r="O70" s="169"/>
      <c r="P70" s="166" t="s">
        <v>272</v>
      </c>
      <c r="Q70" s="167">
        <v>45570</v>
      </c>
      <c r="R70" s="167"/>
      <c r="S70" s="170" t="s">
        <v>183</v>
      </c>
      <c r="T70" s="161"/>
      <c r="U70" s="151" t="s">
        <v>178</v>
      </c>
      <c r="V70" s="152" t="s">
        <v>178</v>
      </c>
      <c r="W70" s="152" t="s">
        <v>198</v>
      </c>
      <c r="X70" s="152" t="s">
        <v>198</v>
      </c>
      <c r="Y70" s="152" t="s">
        <v>360</v>
      </c>
      <c r="Z70" s="152" t="s">
        <v>198</v>
      </c>
      <c r="AA70" s="152" cm="1">
        <f t="array" ref="AA70">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7</v>
      </c>
      <c r="AB70" s="466" t="s">
        <v>198</v>
      </c>
      <c r="AC70" s="278"/>
      <c r="AD70" s="3"/>
      <c r="AE70" s="3"/>
    </row>
    <row r="71" spans="1:31" ht="16.5" thickTop="1" thickBot="1" x14ac:dyDescent="0.3">
      <c r="A71" s="482">
        <f>ROW(A$48)</f>
        <v>48</v>
      </c>
      <c r="B71" s="179" t="s">
        <v>210</v>
      </c>
      <c r="C71" s="178">
        <v>22222222222</v>
      </c>
      <c r="D71" s="178">
        <v>222222222</v>
      </c>
      <c r="E71" s="183" t="s">
        <v>213</v>
      </c>
      <c r="F71" s="181">
        <v>11498108491</v>
      </c>
      <c r="G71" s="182" t="s">
        <v>214</v>
      </c>
      <c r="H71" s="180">
        <v>33318</v>
      </c>
      <c r="I71" s="180" t="s">
        <v>202</v>
      </c>
      <c r="J71" s="177">
        <v>45559</v>
      </c>
      <c r="K71" s="161">
        <v>45575</v>
      </c>
      <c r="L71" s="162"/>
      <c r="M71" s="163"/>
      <c r="N71" s="168"/>
      <c r="O71" s="169"/>
      <c r="P71" s="166" t="s">
        <v>273</v>
      </c>
      <c r="Q71" s="167">
        <v>45561</v>
      </c>
      <c r="R71" s="167"/>
      <c r="S71" s="170"/>
      <c r="T71" s="161">
        <v>45575</v>
      </c>
      <c r="U71" s="151" t="s">
        <v>178</v>
      </c>
      <c r="V71" s="152" t="s">
        <v>178</v>
      </c>
      <c r="W71" s="152" t="s">
        <v>198</v>
      </c>
      <c r="X71" s="152" t="s">
        <v>198</v>
      </c>
      <c r="Y71" s="152" t="s">
        <v>360</v>
      </c>
      <c r="Z71" s="152" t="s">
        <v>198</v>
      </c>
      <c r="AA71" s="152" cm="1">
        <f t="array" ref="AA71">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15</v>
      </c>
      <c r="AB71" s="466" t="s">
        <v>198</v>
      </c>
      <c r="AC71" s="278"/>
      <c r="AD71" s="3"/>
      <c r="AE71" s="3"/>
    </row>
    <row r="72" spans="1:31" ht="134.25" thickTop="1" thickBot="1" x14ac:dyDescent="0.3">
      <c r="A72" s="482">
        <f>ROW(A$49)</f>
        <v>49</v>
      </c>
      <c r="B72" s="179" t="s">
        <v>210</v>
      </c>
      <c r="C72" s="178">
        <v>22222222222</v>
      </c>
      <c r="D72" s="178">
        <v>222222222</v>
      </c>
      <c r="E72" s="183" t="s">
        <v>225</v>
      </c>
      <c r="F72" s="181">
        <v>39290228900</v>
      </c>
      <c r="G72" s="182" t="s">
        <v>226</v>
      </c>
      <c r="H72" s="180">
        <v>300000</v>
      </c>
      <c r="I72" s="180" t="s">
        <v>274</v>
      </c>
      <c r="J72" s="177">
        <v>45570</v>
      </c>
      <c r="K72" s="161">
        <v>45575</v>
      </c>
      <c r="L72" s="162" t="s">
        <v>275</v>
      </c>
      <c r="M72" s="163"/>
      <c r="N72" s="168"/>
      <c r="O72" s="169"/>
      <c r="P72" s="166" t="s">
        <v>276</v>
      </c>
      <c r="Q72" s="167">
        <v>45570</v>
      </c>
      <c r="R72" s="167">
        <v>45570</v>
      </c>
      <c r="S72" s="170" t="s">
        <v>22</v>
      </c>
      <c r="T72" s="161"/>
      <c r="U72" s="151" t="s">
        <v>178</v>
      </c>
      <c r="V72" s="152" t="s">
        <v>178</v>
      </c>
      <c r="W72" s="152" t="s">
        <v>198</v>
      </c>
      <c r="X72" s="152" t="s">
        <v>198</v>
      </c>
      <c r="Y72" s="152" t="s">
        <v>360</v>
      </c>
      <c r="Z72" s="152" t="s">
        <v>198</v>
      </c>
      <c r="AA72" s="152" cm="1">
        <f t="array" ref="AA72">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31</v>
      </c>
      <c r="AB72" s="466" t="s">
        <v>198</v>
      </c>
      <c r="AC72" s="278" t="s">
        <v>384</v>
      </c>
      <c r="AD72" s="3"/>
      <c r="AE72" s="3"/>
    </row>
    <row r="73" spans="1:31" ht="91.5" thickTop="1" thickBot="1" x14ac:dyDescent="0.3">
      <c r="A73" s="482">
        <f>ROW(A$50)</f>
        <v>50</v>
      </c>
      <c r="B73" s="179" t="s">
        <v>210</v>
      </c>
      <c r="C73" s="178">
        <v>22222222222</v>
      </c>
      <c r="D73" s="178">
        <v>222222222</v>
      </c>
      <c r="E73" s="183" t="s">
        <v>213</v>
      </c>
      <c r="F73" s="181">
        <v>11498108491</v>
      </c>
      <c r="G73" s="182" t="s">
        <v>214</v>
      </c>
      <c r="H73" s="180">
        <v>108</v>
      </c>
      <c r="I73" s="180" t="s">
        <v>174</v>
      </c>
      <c r="J73" s="177">
        <v>45550</v>
      </c>
      <c r="K73" s="161">
        <v>45577</v>
      </c>
      <c r="L73" s="162"/>
      <c r="M73" s="163"/>
      <c r="N73" s="168"/>
      <c r="O73" s="169"/>
      <c r="P73" s="166" t="s">
        <v>278</v>
      </c>
      <c r="Q73" s="167">
        <v>45551</v>
      </c>
      <c r="R73" s="167"/>
      <c r="S73" s="170" t="s">
        <v>192</v>
      </c>
      <c r="T73" s="161"/>
      <c r="U73" s="151" t="s">
        <v>178</v>
      </c>
      <c r="V73" s="152" t="s">
        <v>178</v>
      </c>
      <c r="W73" s="152" t="s">
        <v>198</v>
      </c>
      <c r="X73" s="152" t="s">
        <v>178</v>
      </c>
      <c r="Y73" s="152" t="s">
        <v>374</v>
      </c>
      <c r="Z73" s="152" t="s">
        <v>198</v>
      </c>
      <c r="AA73" s="152" cm="1">
        <f t="array" ref="AA73">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14</v>
      </c>
      <c r="AB73" s="466" t="s">
        <v>198</v>
      </c>
      <c r="AC73" s="278" t="s">
        <v>385</v>
      </c>
      <c r="AD73" s="3"/>
      <c r="AE73" s="3"/>
    </row>
    <row r="74" spans="1:31" ht="16.5" thickTop="1" thickBot="1" x14ac:dyDescent="0.3">
      <c r="A74" s="482">
        <f>ROW(A$51)</f>
        <v>51</v>
      </c>
      <c r="B74" s="448" t="s">
        <v>210</v>
      </c>
      <c r="C74" s="449">
        <v>22222222222</v>
      </c>
      <c r="D74" s="449">
        <v>222222222</v>
      </c>
      <c r="E74" s="450" t="s">
        <v>279</v>
      </c>
      <c r="F74" s="451" t="s">
        <v>110</v>
      </c>
      <c r="G74" s="452" t="s">
        <v>110</v>
      </c>
      <c r="H74" s="453">
        <v>10702</v>
      </c>
      <c r="I74" s="453" t="s">
        <v>174</v>
      </c>
      <c r="J74" s="454">
        <v>45560</v>
      </c>
      <c r="K74" s="455">
        <v>45579</v>
      </c>
      <c r="L74" s="456"/>
      <c r="M74" s="457"/>
      <c r="N74" s="458"/>
      <c r="O74" s="459"/>
      <c r="P74" s="460" t="s">
        <v>280</v>
      </c>
      <c r="Q74" s="461">
        <v>45561</v>
      </c>
      <c r="R74" s="461"/>
      <c r="S74" s="462" t="s">
        <v>195</v>
      </c>
      <c r="T74" s="455"/>
      <c r="U74" s="463" t="s">
        <v>178</v>
      </c>
      <c r="V74" s="343" t="s">
        <v>178</v>
      </c>
      <c r="W74" s="343" t="s">
        <v>198</v>
      </c>
      <c r="X74" s="343" t="s">
        <v>198</v>
      </c>
      <c r="Y74" s="343" t="s">
        <v>360</v>
      </c>
      <c r="Z74" s="343" t="s">
        <v>198</v>
      </c>
      <c r="AA74" s="343" cm="1">
        <f t="array" ref="AA74">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60</v>
      </c>
      <c r="AB74" s="464" t="s">
        <v>178</v>
      </c>
      <c r="AC74" s="465" t="s">
        <v>373</v>
      </c>
      <c r="AD74" s="3"/>
      <c r="AE74" s="3"/>
    </row>
    <row r="75" spans="1:31" ht="16.5" thickTop="1" thickBot="1" x14ac:dyDescent="0.3">
      <c r="A75" s="482">
        <f>ROW(A$52)</f>
        <v>52</v>
      </c>
      <c r="B75" s="179" t="s">
        <v>210</v>
      </c>
      <c r="C75" s="178">
        <v>22222222222</v>
      </c>
      <c r="D75" s="178">
        <v>222222222</v>
      </c>
      <c r="E75" s="183" t="s">
        <v>172</v>
      </c>
      <c r="F75" s="181">
        <v>87963151792</v>
      </c>
      <c r="G75" s="182" t="s">
        <v>173</v>
      </c>
      <c r="H75" s="180">
        <v>54229</v>
      </c>
      <c r="I75" s="180" t="s">
        <v>174</v>
      </c>
      <c r="J75" s="177">
        <v>45520</v>
      </c>
      <c r="K75" s="161">
        <v>45582</v>
      </c>
      <c r="L75" s="162" t="s">
        <v>175</v>
      </c>
      <c r="M75" s="163" t="s">
        <v>176</v>
      </c>
      <c r="N75" s="168"/>
      <c r="O75" s="169"/>
      <c r="P75" s="166" t="s">
        <v>283</v>
      </c>
      <c r="Q75" s="167">
        <v>45522</v>
      </c>
      <c r="R75" s="167">
        <v>45524</v>
      </c>
      <c r="S75" s="170" t="s">
        <v>176</v>
      </c>
      <c r="T75" s="161"/>
      <c r="U75" s="151" t="s">
        <v>178</v>
      </c>
      <c r="V75" s="152" t="s">
        <v>178</v>
      </c>
      <c r="W75" s="152" t="s">
        <v>198</v>
      </c>
      <c r="X75" s="152" t="s">
        <v>198</v>
      </c>
      <c r="Y75" s="152" t="s">
        <v>360</v>
      </c>
      <c r="Z75" s="152" t="s">
        <v>198</v>
      </c>
      <c r="AA75" s="152" cm="1">
        <f t="array" ref="AA75">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75" s="466" t="s">
        <v>198</v>
      </c>
      <c r="AC75" s="278"/>
      <c r="AD75" s="3"/>
      <c r="AE75" s="3"/>
    </row>
    <row r="76" spans="1:31" ht="16.5" thickTop="1" thickBot="1" x14ac:dyDescent="0.3">
      <c r="A76" s="482">
        <f>ROW(A$53)</f>
        <v>53</v>
      </c>
      <c r="B76" s="179" t="s">
        <v>210</v>
      </c>
      <c r="C76" s="178">
        <v>22222222222</v>
      </c>
      <c r="D76" s="178">
        <v>222222222</v>
      </c>
      <c r="E76" s="183" t="s">
        <v>185</v>
      </c>
      <c r="F76" s="181">
        <v>82493337096</v>
      </c>
      <c r="G76" s="182" t="s">
        <v>186</v>
      </c>
      <c r="H76" s="180">
        <v>71574</v>
      </c>
      <c r="I76" s="180" t="s">
        <v>250</v>
      </c>
      <c r="J76" s="177">
        <v>45550</v>
      </c>
      <c r="K76" s="161">
        <v>45583</v>
      </c>
      <c r="L76" s="162" t="s">
        <v>284</v>
      </c>
      <c r="M76" s="163" t="s">
        <v>176</v>
      </c>
      <c r="N76" s="168"/>
      <c r="O76" s="169"/>
      <c r="P76" s="166" t="s">
        <v>285</v>
      </c>
      <c r="Q76" s="167">
        <v>45550</v>
      </c>
      <c r="R76" s="167"/>
      <c r="S76" s="170" t="s">
        <v>176</v>
      </c>
      <c r="T76" s="161"/>
      <c r="U76" s="151" t="s">
        <v>178</v>
      </c>
      <c r="V76" s="152" t="s">
        <v>178</v>
      </c>
      <c r="W76" s="152" t="s">
        <v>198</v>
      </c>
      <c r="X76" s="152" t="s">
        <v>198</v>
      </c>
      <c r="Y76" s="152" t="s">
        <v>360</v>
      </c>
      <c r="Z76" s="152" t="s">
        <v>198</v>
      </c>
      <c r="AA76" s="152" cm="1">
        <f t="array" ref="AA76">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76" s="466" t="s">
        <v>198</v>
      </c>
      <c r="AC76" s="278"/>
      <c r="AD76" s="3"/>
      <c r="AE76" s="3"/>
    </row>
    <row r="77" spans="1:31" ht="46.5" thickTop="1" thickBot="1" x14ac:dyDescent="0.3">
      <c r="A77" s="482">
        <f>ROW(A$54)</f>
        <v>54</v>
      </c>
      <c r="B77" s="179" t="s">
        <v>210</v>
      </c>
      <c r="C77" s="178">
        <v>22222222222</v>
      </c>
      <c r="D77" s="178">
        <v>222222222</v>
      </c>
      <c r="E77" s="183" t="s">
        <v>172</v>
      </c>
      <c r="F77" s="181">
        <v>87963151792</v>
      </c>
      <c r="G77" s="182" t="s">
        <v>173</v>
      </c>
      <c r="H77" s="180">
        <v>99789</v>
      </c>
      <c r="I77" s="180" t="s">
        <v>174</v>
      </c>
      <c r="J77" s="177">
        <v>45551</v>
      </c>
      <c r="K77" s="161">
        <v>45584</v>
      </c>
      <c r="L77" s="162" t="s">
        <v>175</v>
      </c>
      <c r="M77" s="163" t="s">
        <v>176</v>
      </c>
      <c r="N77" s="168"/>
      <c r="O77" s="169"/>
      <c r="P77" s="166" t="s">
        <v>286</v>
      </c>
      <c r="Q77" s="167">
        <v>45552</v>
      </c>
      <c r="R77" s="167">
        <v>45556</v>
      </c>
      <c r="S77" s="170" t="s">
        <v>192</v>
      </c>
      <c r="T77" s="161"/>
      <c r="U77" s="151" t="s">
        <v>178</v>
      </c>
      <c r="V77" s="152" t="s">
        <v>178</v>
      </c>
      <c r="W77" s="152" t="s">
        <v>198</v>
      </c>
      <c r="X77" s="152" t="s">
        <v>198</v>
      </c>
      <c r="Y77" s="152" t="s">
        <v>360</v>
      </c>
      <c r="Z77" s="152" t="s">
        <v>198</v>
      </c>
      <c r="AA77" s="152" cm="1">
        <f t="array" ref="AA77">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77" s="466" t="s">
        <v>198</v>
      </c>
      <c r="AC77" s="278" t="s">
        <v>386</v>
      </c>
      <c r="AD77" s="3"/>
      <c r="AE77" s="3"/>
    </row>
    <row r="78" spans="1:31" ht="16.5" thickTop="1" thickBot="1" x14ac:dyDescent="0.3">
      <c r="A78" s="482">
        <f>ROW(A$55)</f>
        <v>55</v>
      </c>
      <c r="B78" s="179" t="s">
        <v>210</v>
      </c>
      <c r="C78" s="178">
        <v>22222222222</v>
      </c>
      <c r="D78" s="178">
        <v>222222222</v>
      </c>
      <c r="E78" s="183" t="s">
        <v>259</v>
      </c>
      <c r="F78" s="181">
        <v>44020098588</v>
      </c>
      <c r="G78" s="182" t="s">
        <v>260</v>
      </c>
      <c r="H78" s="180">
        <v>12116</v>
      </c>
      <c r="I78" s="180" t="s">
        <v>174</v>
      </c>
      <c r="J78" s="177">
        <v>45565</v>
      </c>
      <c r="K78" s="161">
        <v>45591</v>
      </c>
      <c r="L78" s="162" t="s">
        <v>261</v>
      </c>
      <c r="M78" s="163" t="s">
        <v>22</v>
      </c>
      <c r="N78" s="168">
        <v>45566</v>
      </c>
      <c r="O78" s="169" t="s">
        <v>22</v>
      </c>
      <c r="P78" s="166"/>
      <c r="Q78" s="167"/>
      <c r="R78" s="167"/>
      <c r="S78" s="170"/>
      <c r="T78" s="161"/>
      <c r="U78" s="151" t="s">
        <v>178</v>
      </c>
      <c r="V78" s="152" t="s">
        <v>178</v>
      </c>
      <c r="W78" s="152" t="s">
        <v>198</v>
      </c>
      <c r="X78" s="152" t="s">
        <v>198</v>
      </c>
      <c r="Y78" s="152" t="s">
        <v>360</v>
      </c>
      <c r="Z78" s="152" t="s">
        <v>198</v>
      </c>
      <c r="AA78" s="152" cm="1">
        <f t="array" ref="AA78">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31</v>
      </c>
      <c r="AB78" s="466" t="s">
        <v>198</v>
      </c>
      <c r="AC78" s="278"/>
      <c r="AD78" s="3"/>
      <c r="AE78" s="3"/>
    </row>
    <row r="79" spans="1:31" ht="16.5" thickTop="1" thickBot="1" x14ac:dyDescent="0.3">
      <c r="A79" s="482">
        <f>ROW(A$56)</f>
        <v>56</v>
      </c>
      <c r="B79" s="179" t="s">
        <v>210</v>
      </c>
      <c r="C79" s="178">
        <v>22222222222</v>
      </c>
      <c r="D79" s="178">
        <v>222222222</v>
      </c>
      <c r="E79" s="183" t="s">
        <v>213</v>
      </c>
      <c r="F79" s="181">
        <v>11498108491</v>
      </c>
      <c r="G79" s="182" t="s">
        <v>214</v>
      </c>
      <c r="H79" s="180">
        <v>69460</v>
      </c>
      <c r="I79" s="180" t="s">
        <v>202</v>
      </c>
      <c r="J79" s="177">
        <v>45528</v>
      </c>
      <c r="K79" s="161">
        <v>45607</v>
      </c>
      <c r="L79" s="162"/>
      <c r="M79" s="163"/>
      <c r="N79" s="168"/>
      <c r="O79" s="169"/>
      <c r="P79" s="166" t="s">
        <v>287</v>
      </c>
      <c r="Q79" s="167">
        <v>45530</v>
      </c>
      <c r="R79" s="167">
        <v>45532</v>
      </c>
      <c r="S79" s="170" t="s">
        <v>195</v>
      </c>
      <c r="T79" s="161"/>
      <c r="U79" s="151" t="s">
        <v>178</v>
      </c>
      <c r="V79" s="152" t="s">
        <v>178</v>
      </c>
      <c r="W79" s="152" t="s">
        <v>198</v>
      </c>
      <c r="X79" s="152" t="s">
        <v>198</v>
      </c>
      <c r="Y79" s="152" t="s">
        <v>360</v>
      </c>
      <c r="Z79" s="152" t="s">
        <v>198</v>
      </c>
      <c r="AA79" s="152" cm="1">
        <f t="array" ref="AA79">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60</v>
      </c>
      <c r="AB79" s="466" t="s">
        <v>198</v>
      </c>
      <c r="AC79" s="278"/>
      <c r="AD79" s="3"/>
      <c r="AE79" s="3"/>
    </row>
    <row r="80" spans="1:31" ht="134.25" thickTop="1" thickBot="1" x14ac:dyDescent="0.3">
      <c r="A80" s="482">
        <f>ROW(A$57)</f>
        <v>57</v>
      </c>
      <c r="B80" s="179" t="s">
        <v>210</v>
      </c>
      <c r="C80" s="178">
        <v>22222222222</v>
      </c>
      <c r="D80" s="178">
        <v>222222222</v>
      </c>
      <c r="E80" s="183" t="s">
        <v>225</v>
      </c>
      <c r="F80" s="181">
        <v>39290228900</v>
      </c>
      <c r="G80" s="182" t="s">
        <v>226</v>
      </c>
      <c r="H80" s="180">
        <v>200000</v>
      </c>
      <c r="I80" s="180" t="s">
        <v>288</v>
      </c>
      <c r="J80" s="177">
        <v>45570</v>
      </c>
      <c r="K80" s="161">
        <v>45611</v>
      </c>
      <c r="L80" s="162" t="s">
        <v>275</v>
      </c>
      <c r="M80" s="163"/>
      <c r="N80" s="168"/>
      <c r="O80" s="169"/>
      <c r="P80" s="166" t="s">
        <v>276</v>
      </c>
      <c r="Q80" s="167">
        <v>45570</v>
      </c>
      <c r="R80" s="167">
        <v>45570</v>
      </c>
      <c r="S80" s="170" t="s">
        <v>20</v>
      </c>
      <c r="T80" s="161"/>
      <c r="U80" s="151" t="s">
        <v>178</v>
      </c>
      <c r="V80" s="152" t="s">
        <v>178</v>
      </c>
      <c r="W80" s="152" t="s">
        <v>198</v>
      </c>
      <c r="X80" s="152" t="s">
        <v>198</v>
      </c>
      <c r="Y80" s="152" t="s">
        <v>360</v>
      </c>
      <c r="Z80" s="152" t="s">
        <v>198</v>
      </c>
      <c r="AA80" s="152" cm="1">
        <f t="array" ref="AA80">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62</v>
      </c>
      <c r="AB80" s="466" t="s">
        <v>198</v>
      </c>
      <c r="AC80" s="278" t="s">
        <v>387</v>
      </c>
      <c r="AD80" s="3"/>
      <c r="AE80" s="3"/>
    </row>
    <row r="81" spans="1:31" ht="16.5" thickTop="1" thickBot="1" x14ac:dyDescent="0.3">
      <c r="A81" s="482">
        <f>ROW(A$58)</f>
        <v>58</v>
      </c>
      <c r="B81" s="179" t="s">
        <v>210</v>
      </c>
      <c r="C81" s="178">
        <v>22222222222</v>
      </c>
      <c r="D81" s="178">
        <v>222222222</v>
      </c>
      <c r="E81" s="183" t="s">
        <v>206</v>
      </c>
      <c r="F81" s="181">
        <v>19381374702</v>
      </c>
      <c r="G81" s="182" t="s">
        <v>207</v>
      </c>
      <c r="H81" s="180">
        <v>96323</v>
      </c>
      <c r="I81" s="180" t="s">
        <v>202</v>
      </c>
      <c r="J81" s="177">
        <v>45530</v>
      </c>
      <c r="K81" s="161">
        <v>45613</v>
      </c>
      <c r="L81" s="162"/>
      <c r="M81" s="163"/>
      <c r="N81" s="168"/>
      <c r="O81" s="169"/>
      <c r="P81" s="166" t="s">
        <v>289</v>
      </c>
      <c r="Q81" s="167">
        <v>45530</v>
      </c>
      <c r="R81" s="167">
        <v>45532</v>
      </c>
      <c r="S81" s="170" t="s">
        <v>195</v>
      </c>
      <c r="T81" s="161"/>
      <c r="U81" s="151" t="s">
        <v>178</v>
      </c>
      <c r="V81" s="152" t="s">
        <v>178</v>
      </c>
      <c r="W81" s="152" t="s">
        <v>198</v>
      </c>
      <c r="X81" s="152" t="s">
        <v>198</v>
      </c>
      <c r="Y81" s="152" t="s">
        <v>360</v>
      </c>
      <c r="Z81" s="152" t="s">
        <v>198</v>
      </c>
      <c r="AA81" s="152" cm="1">
        <f t="array" ref="AA81">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60</v>
      </c>
      <c r="AB81" s="466" t="s">
        <v>198</v>
      </c>
      <c r="AC81" s="278"/>
      <c r="AD81" s="3"/>
      <c r="AE81" s="3"/>
    </row>
    <row r="82" spans="1:31" ht="16.5" thickTop="1" thickBot="1" x14ac:dyDescent="0.3">
      <c r="A82" s="482">
        <f>ROW(A$59)</f>
        <v>59</v>
      </c>
      <c r="B82" s="179" t="s">
        <v>210</v>
      </c>
      <c r="C82" s="178">
        <v>22222222222</v>
      </c>
      <c r="D82" s="178">
        <v>222222222</v>
      </c>
      <c r="E82" s="183" t="s">
        <v>259</v>
      </c>
      <c r="F82" s="181">
        <v>44020098588</v>
      </c>
      <c r="G82" s="182" t="s">
        <v>260</v>
      </c>
      <c r="H82" s="180">
        <v>92242</v>
      </c>
      <c r="I82" s="180" t="s">
        <v>174</v>
      </c>
      <c r="J82" s="177">
        <v>45596</v>
      </c>
      <c r="K82" s="161">
        <v>45626</v>
      </c>
      <c r="L82" s="162" t="s">
        <v>261</v>
      </c>
      <c r="M82" s="163" t="s">
        <v>22</v>
      </c>
      <c r="N82" s="168">
        <v>45597</v>
      </c>
      <c r="O82" s="169" t="s">
        <v>22</v>
      </c>
      <c r="P82" s="166"/>
      <c r="Q82" s="167"/>
      <c r="R82" s="167"/>
      <c r="S82" s="170"/>
      <c r="T82" s="161"/>
      <c r="U82" s="151" t="s">
        <v>178</v>
      </c>
      <c r="V82" s="152" t="s">
        <v>178</v>
      </c>
      <c r="W82" s="152" t="s">
        <v>198</v>
      </c>
      <c r="X82" s="152" t="s">
        <v>198</v>
      </c>
      <c r="Y82" s="152" t="s">
        <v>360</v>
      </c>
      <c r="Z82" s="152" t="s">
        <v>198</v>
      </c>
      <c r="AA82" s="152" cm="1">
        <f t="array" ref="AA82">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31</v>
      </c>
      <c r="AB82" s="466" t="s">
        <v>198</v>
      </c>
      <c r="AC82" s="278"/>
      <c r="AD82" s="3"/>
      <c r="AE82" s="3"/>
    </row>
    <row r="83" spans="1:31" ht="16.5" thickTop="1" thickBot="1" x14ac:dyDescent="0.3">
      <c r="A83" s="482">
        <f>ROW(A$60)</f>
        <v>60</v>
      </c>
      <c r="B83" s="448" t="s">
        <v>210</v>
      </c>
      <c r="C83" s="449">
        <v>22222222222</v>
      </c>
      <c r="D83" s="449">
        <v>222222222</v>
      </c>
      <c r="E83" s="450" t="s">
        <v>279</v>
      </c>
      <c r="F83" s="451" t="s">
        <v>110</v>
      </c>
      <c r="G83" s="452" t="s">
        <v>110</v>
      </c>
      <c r="H83" s="453">
        <v>59552</v>
      </c>
      <c r="I83" s="453" t="s">
        <v>174</v>
      </c>
      <c r="J83" s="454">
        <v>45621</v>
      </c>
      <c r="K83" s="455">
        <v>45640</v>
      </c>
      <c r="L83" s="456"/>
      <c r="M83" s="457"/>
      <c r="N83" s="458"/>
      <c r="O83" s="459"/>
      <c r="P83" s="460" t="s">
        <v>290</v>
      </c>
      <c r="Q83" s="461">
        <v>45622</v>
      </c>
      <c r="R83" s="461"/>
      <c r="S83" s="462" t="s">
        <v>176</v>
      </c>
      <c r="T83" s="455"/>
      <c r="U83" s="463" t="s">
        <v>178</v>
      </c>
      <c r="V83" s="343" t="s">
        <v>178</v>
      </c>
      <c r="W83" s="343" t="s">
        <v>198</v>
      </c>
      <c r="X83" s="343" t="s">
        <v>198</v>
      </c>
      <c r="Y83" s="343" t="s">
        <v>360</v>
      </c>
      <c r="Z83" s="343" t="s">
        <v>198</v>
      </c>
      <c r="AA83" s="343" cm="1">
        <f t="array" ref="AA83">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83" s="464" t="s">
        <v>178</v>
      </c>
      <c r="AC83" s="465" t="s">
        <v>373</v>
      </c>
      <c r="AD83" s="3"/>
      <c r="AE83" s="3"/>
    </row>
    <row r="84" spans="1:31" ht="16.5" thickTop="1" thickBot="1" x14ac:dyDescent="0.3">
      <c r="A84" s="482">
        <f>ROW(A$61)</f>
        <v>61</v>
      </c>
      <c r="B84" s="179" t="s">
        <v>210</v>
      </c>
      <c r="C84" s="178">
        <v>22222222222</v>
      </c>
      <c r="D84" s="178">
        <v>222222222</v>
      </c>
      <c r="E84" s="183" t="s">
        <v>172</v>
      </c>
      <c r="F84" s="181">
        <v>87963151792</v>
      </c>
      <c r="G84" s="182" t="s">
        <v>173</v>
      </c>
      <c r="H84" s="180">
        <v>30885</v>
      </c>
      <c r="I84" s="180" t="s">
        <v>174</v>
      </c>
      <c r="J84" s="177">
        <v>45617</v>
      </c>
      <c r="K84" s="161">
        <v>45643</v>
      </c>
      <c r="L84" s="162" t="s">
        <v>175</v>
      </c>
      <c r="M84" s="163" t="s">
        <v>176</v>
      </c>
      <c r="N84" s="168"/>
      <c r="O84" s="169"/>
      <c r="P84" s="166" t="s">
        <v>291</v>
      </c>
      <c r="Q84" s="167">
        <v>45617</v>
      </c>
      <c r="R84" s="167">
        <v>45618</v>
      </c>
      <c r="S84" s="170" t="s">
        <v>176</v>
      </c>
      <c r="T84" s="161"/>
      <c r="U84" s="151" t="s">
        <v>178</v>
      </c>
      <c r="V84" s="152" t="s">
        <v>178</v>
      </c>
      <c r="W84" s="152" t="s">
        <v>198</v>
      </c>
      <c r="X84" s="152" t="s">
        <v>198</v>
      </c>
      <c r="Y84" s="152" t="s">
        <v>360</v>
      </c>
      <c r="Z84" s="152" t="s">
        <v>198</v>
      </c>
      <c r="AA84" s="152" cm="1">
        <f t="array" ref="AA84">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84" s="466" t="s">
        <v>198</v>
      </c>
      <c r="AC84" s="278"/>
      <c r="AD84" s="3"/>
      <c r="AE84" s="3"/>
    </row>
    <row r="85" spans="1:31" ht="16.5" thickTop="1" thickBot="1" x14ac:dyDescent="0.3">
      <c r="A85" s="482">
        <f>ROW(A$62)</f>
        <v>62</v>
      </c>
      <c r="B85" s="179" t="s">
        <v>210</v>
      </c>
      <c r="C85" s="178">
        <v>22222222222</v>
      </c>
      <c r="D85" s="178">
        <v>222222222</v>
      </c>
      <c r="E85" s="183" t="s">
        <v>259</v>
      </c>
      <c r="F85" s="181">
        <v>44020098588</v>
      </c>
      <c r="G85" s="182" t="s">
        <v>260</v>
      </c>
      <c r="H85" s="180">
        <v>96899</v>
      </c>
      <c r="I85" s="180" t="s">
        <v>174</v>
      </c>
      <c r="J85" s="177">
        <v>45626</v>
      </c>
      <c r="K85" s="161">
        <v>45655</v>
      </c>
      <c r="L85" s="162" t="s">
        <v>261</v>
      </c>
      <c r="M85" s="163" t="s">
        <v>22</v>
      </c>
      <c r="N85" s="168">
        <v>45627</v>
      </c>
      <c r="O85" s="169" t="s">
        <v>22</v>
      </c>
      <c r="P85" s="166"/>
      <c r="Q85" s="167"/>
      <c r="R85" s="167"/>
      <c r="S85" s="170"/>
      <c r="T85" s="161"/>
      <c r="U85" s="151" t="s">
        <v>178</v>
      </c>
      <c r="V85" s="152" t="s">
        <v>178</v>
      </c>
      <c r="W85" s="152" t="s">
        <v>198</v>
      </c>
      <c r="X85" s="152" t="s">
        <v>198</v>
      </c>
      <c r="Y85" s="152" t="s">
        <v>360</v>
      </c>
      <c r="Z85" s="152" t="s">
        <v>198</v>
      </c>
      <c r="AA85" s="152" cm="1">
        <f t="array" ref="AA85">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31</v>
      </c>
      <c r="AB85" s="466" t="s">
        <v>198</v>
      </c>
      <c r="AC85" s="278"/>
      <c r="AD85" s="3"/>
      <c r="AE85" s="3"/>
    </row>
    <row r="86" spans="1:31" ht="16.5" thickTop="1" thickBot="1" x14ac:dyDescent="0.3">
      <c r="A86" s="482">
        <f>ROW(A$63)</f>
        <v>63</v>
      </c>
      <c r="B86" s="179" t="s">
        <v>292</v>
      </c>
      <c r="C86" s="178">
        <v>11223344556</v>
      </c>
      <c r="D86" s="178" t="s">
        <v>293</v>
      </c>
      <c r="E86" s="183" t="s">
        <v>172</v>
      </c>
      <c r="F86" s="181">
        <v>87963151792</v>
      </c>
      <c r="G86" s="182" t="s">
        <v>173</v>
      </c>
      <c r="H86" s="180">
        <v>96635</v>
      </c>
      <c r="I86" s="180" t="s">
        <v>174</v>
      </c>
      <c r="J86" s="177">
        <v>45490</v>
      </c>
      <c r="K86" s="161">
        <v>45510</v>
      </c>
      <c r="L86" s="162" t="s">
        <v>175</v>
      </c>
      <c r="M86" s="163" t="s">
        <v>176</v>
      </c>
      <c r="N86" s="168"/>
      <c r="O86" s="169"/>
      <c r="P86" s="166" t="s">
        <v>300</v>
      </c>
      <c r="Q86" s="167">
        <v>45491</v>
      </c>
      <c r="R86" s="167">
        <v>45493</v>
      </c>
      <c r="S86" s="170" t="s">
        <v>176</v>
      </c>
      <c r="T86" s="161"/>
      <c r="U86" s="151" t="s">
        <v>178</v>
      </c>
      <c r="V86" s="152" t="s">
        <v>198</v>
      </c>
      <c r="W86" s="152" t="s">
        <v>198</v>
      </c>
      <c r="X86" s="152" t="s">
        <v>198</v>
      </c>
      <c r="Y86" s="152" t="s">
        <v>360</v>
      </c>
      <c r="Z86" s="152" t="s">
        <v>198</v>
      </c>
      <c r="AA86" s="152" cm="1">
        <f t="array" ref="AA86">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86" s="466" t="s">
        <v>198</v>
      </c>
      <c r="AC86" s="278"/>
      <c r="AD86" s="3"/>
      <c r="AE86" s="3"/>
    </row>
    <row r="87" spans="1:31" ht="16.5" thickTop="1" thickBot="1" x14ac:dyDescent="0.3">
      <c r="A87" s="482">
        <f>ROW(A$64)</f>
        <v>64</v>
      </c>
      <c r="B87" s="179" t="s">
        <v>292</v>
      </c>
      <c r="C87" s="178">
        <v>11223344556</v>
      </c>
      <c r="D87" s="178" t="s">
        <v>293</v>
      </c>
      <c r="E87" s="183" t="s">
        <v>213</v>
      </c>
      <c r="F87" s="181">
        <v>11498108491</v>
      </c>
      <c r="G87" s="182" t="s">
        <v>214</v>
      </c>
      <c r="H87" s="180">
        <v>79416</v>
      </c>
      <c r="I87" s="180" t="s">
        <v>202</v>
      </c>
      <c r="J87" s="177">
        <v>45497</v>
      </c>
      <c r="K87" s="161">
        <v>45544</v>
      </c>
      <c r="L87" s="162"/>
      <c r="M87" s="163"/>
      <c r="N87" s="168"/>
      <c r="O87" s="169"/>
      <c r="P87" s="166" t="s">
        <v>301</v>
      </c>
      <c r="Q87" s="167">
        <v>45499</v>
      </c>
      <c r="R87" s="167">
        <v>45501</v>
      </c>
      <c r="S87" s="170"/>
      <c r="T87" s="161">
        <v>45553</v>
      </c>
      <c r="U87" s="151" t="s">
        <v>178</v>
      </c>
      <c r="V87" s="152" t="s">
        <v>198</v>
      </c>
      <c r="W87" s="152" t="s">
        <v>198</v>
      </c>
      <c r="X87" s="152" t="s">
        <v>198</v>
      </c>
      <c r="Y87" s="152" t="s">
        <v>360</v>
      </c>
      <c r="Z87" s="152" t="s">
        <v>198</v>
      </c>
      <c r="AA87" s="152" cm="1">
        <f t="array" ref="AA87">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55</v>
      </c>
      <c r="AB87" s="466" t="s">
        <v>198</v>
      </c>
      <c r="AC87" s="278"/>
      <c r="AD87" s="3"/>
      <c r="AE87" s="3"/>
    </row>
    <row r="88" spans="1:31" ht="16.5" thickTop="1" thickBot="1" x14ac:dyDescent="0.3">
      <c r="A88" s="482">
        <f>ROW(A$65)</f>
        <v>65</v>
      </c>
      <c r="B88" s="448" t="s">
        <v>292</v>
      </c>
      <c r="C88" s="449">
        <v>11223344556</v>
      </c>
      <c r="D88" s="449" t="s">
        <v>293</v>
      </c>
      <c r="E88" s="450" t="s">
        <v>239</v>
      </c>
      <c r="F88" s="451" t="s">
        <v>110</v>
      </c>
      <c r="G88" s="452" t="s">
        <v>110</v>
      </c>
      <c r="H88" s="453">
        <v>43046</v>
      </c>
      <c r="I88" s="453" t="s">
        <v>174</v>
      </c>
      <c r="J88" s="454">
        <v>45590</v>
      </c>
      <c r="K88" s="455">
        <v>45610</v>
      </c>
      <c r="L88" s="456"/>
      <c r="M88" s="457"/>
      <c r="N88" s="458"/>
      <c r="O88" s="459"/>
      <c r="P88" s="460" t="s">
        <v>302</v>
      </c>
      <c r="Q88" s="461">
        <v>45591</v>
      </c>
      <c r="R88" s="461">
        <v>45593</v>
      </c>
      <c r="S88" s="462" t="s">
        <v>176</v>
      </c>
      <c r="T88" s="455"/>
      <c r="U88" s="463" t="s">
        <v>178</v>
      </c>
      <c r="V88" s="343" t="s">
        <v>198</v>
      </c>
      <c r="W88" s="343" t="s">
        <v>198</v>
      </c>
      <c r="X88" s="343" t="s">
        <v>198</v>
      </c>
      <c r="Y88" s="343" t="s">
        <v>360</v>
      </c>
      <c r="Z88" s="343" t="s">
        <v>198</v>
      </c>
      <c r="AA88" s="343" cm="1">
        <f t="array" ref="AA88">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88" s="464" t="s">
        <v>178</v>
      </c>
      <c r="AC88" s="465" t="s">
        <v>373</v>
      </c>
      <c r="AD88" s="3"/>
      <c r="AE88" s="3"/>
    </row>
    <row r="89" spans="1:31" ht="68.25" thickTop="1" thickBot="1" x14ac:dyDescent="0.3">
      <c r="A89" s="482">
        <f>ROW(A$66)</f>
        <v>66</v>
      </c>
      <c r="B89" s="179" t="s">
        <v>292</v>
      </c>
      <c r="C89" s="178">
        <v>11223344556</v>
      </c>
      <c r="D89" s="178" t="s">
        <v>293</v>
      </c>
      <c r="E89" s="183" t="s">
        <v>213</v>
      </c>
      <c r="F89" s="181">
        <v>11498108491</v>
      </c>
      <c r="G89" s="182" t="s">
        <v>214</v>
      </c>
      <c r="H89" s="180">
        <v>5000</v>
      </c>
      <c r="I89" s="180" t="s">
        <v>202</v>
      </c>
      <c r="J89" s="177">
        <v>45536</v>
      </c>
      <c r="K89" s="161">
        <v>45553</v>
      </c>
      <c r="L89" s="162"/>
      <c r="M89" s="163"/>
      <c r="N89" s="168"/>
      <c r="O89" s="169"/>
      <c r="P89" s="166" t="s">
        <v>304</v>
      </c>
      <c r="Q89" s="167">
        <v>45536</v>
      </c>
      <c r="R89" s="167">
        <v>45537</v>
      </c>
      <c r="S89" s="170"/>
      <c r="T89" s="161">
        <v>45563</v>
      </c>
      <c r="U89" s="151" t="s">
        <v>178</v>
      </c>
      <c r="V89" s="152" t="s">
        <v>198</v>
      </c>
      <c r="W89" s="152" t="s">
        <v>198</v>
      </c>
      <c r="X89" s="152" t="s">
        <v>198</v>
      </c>
      <c r="Y89" s="152" t="s">
        <v>360</v>
      </c>
      <c r="Z89" s="152" t="s">
        <v>178</v>
      </c>
      <c r="AA89" s="152" cm="1">
        <f t="array" ref="AA89">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28</v>
      </c>
      <c r="AB89" s="466" t="s">
        <v>198</v>
      </c>
      <c r="AC89" s="278" t="s">
        <v>388</v>
      </c>
      <c r="AD89" s="3"/>
      <c r="AE89" s="3"/>
    </row>
    <row r="90" spans="1:31" ht="68.25" thickTop="1" thickBot="1" x14ac:dyDescent="0.3">
      <c r="A90" s="482">
        <f>ROW(A$67)</f>
        <v>67</v>
      </c>
      <c r="B90" s="179" t="s">
        <v>292</v>
      </c>
      <c r="C90" s="178">
        <v>11223344556</v>
      </c>
      <c r="D90" s="178" t="s">
        <v>293</v>
      </c>
      <c r="E90" s="183" t="s">
        <v>213</v>
      </c>
      <c r="F90" s="181">
        <v>11498108491</v>
      </c>
      <c r="G90" s="182" t="s">
        <v>214</v>
      </c>
      <c r="H90" s="180">
        <v>15000</v>
      </c>
      <c r="I90" s="180" t="s">
        <v>202</v>
      </c>
      <c r="J90" s="177">
        <v>45536</v>
      </c>
      <c r="K90" s="161">
        <v>45565</v>
      </c>
      <c r="L90" s="162"/>
      <c r="M90" s="163"/>
      <c r="N90" s="168"/>
      <c r="O90" s="169"/>
      <c r="P90" s="166" t="s">
        <v>304</v>
      </c>
      <c r="Q90" s="167">
        <v>45536</v>
      </c>
      <c r="R90" s="167">
        <v>45537</v>
      </c>
      <c r="S90" s="170"/>
      <c r="T90" s="161">
        <v>45563</v>
      </c>
      <c r="U90" s="151" t="s">
        <v>178</v>
      </c>
      <c r="V90" s="152" t="s">
        <v>198</v>
      </c>
      <c r="W90" s="152" t="s">
        <v>198</v>
      </c>
      <c r="X90" s="152" t="s">
        <v>198</v>
      </c>
      <c r="Y90" s="152" t="s">
        <v>360</v>
      </c>
      <c r="Z90" s="152" t="s">
        <v>198</v>
      </c>
      <c r="AA90" s="152" cm="1">
        <f t="array" ref="AA90">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28</v>
      </c>
      <c r="AB90" s="466" t="s">
        <v>198</v>
      </c>
      <c r="AC90" s="278" t="s">
        <v>389</v>
      </c>
      <c r="AD90" s="3"/>
      <c r="AE90" s="3"/>
    </row>
    <row r="91" spans="1:31" ht="16.5" thickTop="1" thickBot="1" x14ac:dyDescent="0.3">
      <c r="A91" s="482">
        <f>ROW(A$68)</f>
        <v>68</v>
      </c>
      <c r="B91" s="179" t="s">
        <v>292</v>
      </c>
      <c r="C91" s="178">
        <v>11223344556</v>
      </c>
      <c r="D91" s="178" t="s">
        <v>293</v>
      </c>
      <c r="E91" s="183" t="s">
        <v>172</v>
      </c>
      <c r="F91" s="181">
        <v>87963151792</v>
      </c>
      <c r="G91" s="182" t="s">
        <v>173</v>
      </c>
      <c r="H91" s="180">
        <v>6794</v>
      </c>
      <c r="I91" s="180" t="s">
        <v>202</v>
      </c>
      <c r="J91" s="177">
        <v>45538</v>
      </c>
      <c r="K91" s="161">
        <v>45568</v>
      </c>
      <c r="L91" s="162" t="s">
        <v>175</v>
      </c>
      <c r="M91" s="163" t="s">
        <v>176</v>
      </c>
      <c r="N91" s="168"/>
      <c r="O91" s="169"/>
      <c r="P91" s="166" t="s">
        <v>305</v>
      </c>
      <c r="Q91" s="167">
        <v>45538</v>
      </c>
      <c r="R91" s="167">
        <v>45538</v>
      </c>
      <c r="S91" s="170" t="s">
        <v>176</v>
      </c>
      <c r="T91" s="161"/>
      <c r="U91" s="151" t="s">
        <v>178</v>
      </c>
      <c r="V91" s="152" t="s">
        <v>198</v>
      </c>
      <c r="W91" s="152" t="s">
        <v>198</v>
      </c>
      <c r="X91" s="152" t="s">
        <v>198</v>
      </c>
      <c r="Y91" s="152" t="s">
        <v>360</v>
      </c>
      <c r="Z91" s="152" t="s">
        <v>198</v>
      </c>
      <c r="AA91" s="152" cm="1">
        <f t="array" ref="AA91">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91" s="466" t="s">
        <v>198</v>
      </c>
      <c r="AC91" s="278"/>
      <c r="AD91" s="3"/>
      <c r="AE91" s="3"/>
    </row>
    <row r="92" spans="1:31" ht="16.5" thickTop="1" thickBot="1" x14ac:dyDescent="0.3">
      <c r="A92" s="482">
        <f>ROW(A$69)</f>
        <v>69</v>
      </c>
      <c r="B92" s="179" t="s">
        <v>292</v>
      </c>
      <c r="C92" s="178">
        <v>11223344556</v>
      </c>
      <c r="D92" s="178" t="s">
        <v>293</v>
      </c>
      <c r="E92" s="183" t="s">
        <v>213</v>
      </c>
      <c r="F92" s="181">
        <v>11498108491</v>
      </c>
      <c r="G92" s="182" t="s">
        <v>214</v>
      </c>
      <c r="H92" s="180">
        <v>64853</v>
      </c>
      <c r="I92" s="180" t="s">
        <v>202</v>
      </c>
      <c r="J92" s="177">
        <v>45510</v>
      </c>
      <c r="K92" s="161">
        <v>45571</v>
      </c>
      <c r="L92" s="162"/>
      <c r="M92" s="163"/>
      <c r="N92" s="168"/>
      <c r="O92" s="169"/>
      <c r="P92" s="166" t="s">
        <v>306</v>
      </c>
      <c r="Q92" s="167">
        <v>45511</v>
      </c>
      <c r="R92" s="167"/>
      <c r="S92" s="170"/>
      <c r="T92" s="161">
        <v>45545</v>
      </c>
      <c r="U92" s="151" t="s">
        <v>178</v>
      </c>
      <c r="V92" s="152" t="s">
        <v>198</v>
      </c>
      <c r="W92" s="152" t="s">
        <v>198</v>
      </c>
      <c r="X92" s="152" t="s">
        <v>198</v>
      </c>
      <c r="Y92" s="152" t="s">
        <v>360</v>
      </c>
      <c r="Z92" s="152" t="s">
        <v>198</v>
      </c>
      <c r="AA92" s="152" cm="1">
        <f t="array" ref="AA92">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35</v>
      </c>
      <c r="AB92" s="466" t="s">
        <v>198</v>
      </c>
      <c r="AC92" s="278"/>
      <c r="AD92" s="3"/>
      <c r="AE92" s="3"/>
    </row>
    <row r="93" spans="1:31" ht="46.5" thickTop="1" thickBot="1" x14ac:dyDescent="0.3">
      <c r="A93" s="482">
        <f>ROW(A$70)</f>
        <v>70</v>
      </c>
      <c r="B93" s="448" t="s">
        <v>292</v>
      </c>
      <c r="C93" s="449">
        <v>11223344556</v>
      </c>
      <c r="D93" s="449" t="s">
        <v>293</v>
      </c>
      <c r="E93" s="450" t="s">
        <v>213</v>
      </c>
      <c r="F93" s="451">
        <v>11498108491</v>
      </c>
      <c r="G93" s="452" t="s">
        <v>214</v>
      </c>
      <c r="H93" s="453">
        <v>73</v>
      </c>
      <c r="I93" s="453" t="s">
        <v>202</v>
      </c>
      <c r="J93" s="454">
        <v>45537</v>
      </c>
      <c r="K93" s="455">
        <v>45575</v>
      </c>
      <c r="L93" s="456"/>
      <c r="M93" s="457"/>
      <c r="N93" s="458"/>
      <c r="O93" s="459"/>
      <c r="P93" s="460" t="s">
        <v>307</v>
      </c>
      <c r="Q93" s="461">
        <v>45539</v>
      </c>
      <c r="R93" s="461"/>
      <c r="S93" s="462"/>
      <c r="T93" s="455">
        <v>45569</v>
      </c>
      <c r="U93" s="463" t="s">
        <v>178</v>
      </c>
      <c r="V93" s="343" t="s">
        <v>198</v>
      </c>
      <c r="W93" s="343" t="s">
        <v>198</v>
      </c>
      <c r="X93" s="343" t="s">
        <v>178</v>
      </c>
      <c r="Y93" s="343" t="s">
        <v>374</v>
      </c>
      <c r="Z93" s="343" t="s">
        <v>198</v>
      </c>
      <c r="AA93" s="343" cm="1">
        <f t="array" ref="AA93">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31</v>
      </c>
      <c r="AB93" s="464" t="s">
        <v>178</v>
      </c>
      <c r="AC93" s="465" t="s">
        <v>390</v>
      </c>
      <c r="AD93" s="3"/>
      <c r="AE93" s="3"/>
    </row>
    <row r="94" spans="1:31" ht="61.5" thickTop="1" thickBot="1" x14ac:dyDescent="0.3">
      <c r="A94" s="482">
        <f>ROW(A$71)</f>
        <v>71</v>
      </c>
      <c r="B94" s="179" t="s">
        <v>292</v>
      </c>
      <c r="C94" s="178">
        <v>11223344556</v>
      </c>
      <c r="D94" s="178" t="s">
        <v>293</v>
      </c>
      <c r="E94" s="183" t="s">
        <v>213</v>
      </c>
      <c r="F94" s="181">
        <v>11498108491</v>
      </c>
      <c r="G94" s="182" t="s">
        <v>214</v>
      </c>
      <c r="H94" s="180">
        <v>98</v>
      </c>
      <c r="I94" s="180" t="s">
        <v>202</v>
      </c>
      <c r="J94" s="177">
        <v>45543</v>
      </c>
      <c r="K94" s="161">
        <v>45577</v>
      </c>
      <c r="L94" s="162"/>
      <c r="M94" s="163"/>
      <c r="N94" s="168"/>
      <c r="O94" s="169"/>
      <c r="P94" s="166" t="s">
        <v>308</v>
      </c>
      <c r="Q94" s="167">
        <v>45543</v>
      </c>
      <c r="R94" s="167"/>
      <c r="S94" s="170"/>
      <c r="T94" s="161">
        <v>45573</v>
      </c>
      <c r="U94" s="151" t="s">
        <v>178</v>
      </c>
      <c r="V94" s="152" t="s">
        <v>198</v>
      </c>
      <c r="W94" s="152" t="s">
        <v>198</v>
      </c>
      <c r="X94" s="152" t="s">
        <v>198</v>
      </c>
      <c r="Y94" s="152" t="s">
        <v>360</v>
      </c>
      <c r="Z94" s="152" t="s">
        <v>198</v>
      </c>
      <c r="AA94" s="152" cm="1">
        <f t="array" ref="AA94">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31</v>
      </c>
      <c r="AB94" s="466" t="s">
        <v>198</v>
      </c>
      <c r="AC94" s="278" t="s">
        <v>391</v>
      </c>
      <c r="AD94" s="3"/>
      <c r="AE94" s="3"/>
    </row>
    <row r="95" spans="1:31" ht="46.5" thickTop="1" thickBot="1" x14ac:dyDescent="0.3">
      <c r="A95" s="482">
        <f>ROW(A$72)</f>
        <v>72</v>
      </c>
      <c r="B95" s="179" t="s">
        <v>292</v>
      </c>
      <c r="C95" s="178">
        <v>11223344556</v>
      </c>
      <c r="D95" s="178" t="s">
        <v>293</v>
      </c>
      <c r="E95" s="183" t="s">
        <v>172</v>
      </c>
      <c r="F95" s="181">
        <v>87963151792</v>
      </c>
      <c r="G95" s="182" t="s">
        <v>173</v>
      </c>
      <c r="H95" s="180">
        <v>91041</v>
      </c>
      <c r="I95" s="180" t="s">
        <v>174</v>
      </c>
      <c r="J95" s="177">
        <v>45552</v>
      </c>
      <c r="K95" s="161">
        <v>45578</v>
      </c>
      <c r="L95" s="162" t="s">
        <v>175</v>
      </c>
      <c r="M95" s="163" t="s">
        <v>176</v>
      </c>
      <c r="N95" s="168"/>
      <c r="O95" s="169"/>
      <c r="P95" s="166" t="s">
        <v>309</v>
      </c>
      <c r="Q95" s="167">
        <v>45553</v>
      </c>
      <c r="R95" s="167">
        <v>45555</v>
      </c>
      <c r="S95" s="170" t="s">
        <v>192</v>
      </c>
      <c r="T95" s="161"/>
      <c r="U95" s="151" t="s">
        <v>178</v>
      </c>
      <c r="V95" s="152" t="s">
        <v>198</v>
      </c>
      <c r="W95" s="152" t="s">
        <v>198</v>
      </c>
      <c r="X95" s="152" t="s">
        <v>198</v>
      </c>
      <c r="Y95" s="152" t="s">
        <v>360</v>
      </c>
      <c r="Z95" s="152" t="s">
        <v>198</v>
      </c>
      <c r="AA95" s="152" cm="1">
        <f t="array" ref="AA95">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95" s="466" t="s">
        <v>198</v>
      </c>
      <c r="AC95" s="278" t="s">
        <v>386</v>
      </c>
      <c r="AD95" s="3"/>
      <c r="AE95" s="3"/>
    </row>
    <row r="96" spans="1:31" ht="16.5" thickTop="1" thickBot="1" x14ac:dyDescent="0.3">
      <c r="A96" s="482">
        <f>ROW(A$73)</f>
        <v>73</v>
      </c>
      <c r="B96" s="179" t="s">
        <v>292</v>
      </c>
      <c r="C96" s="178">
        <v>11223344556</v>
      </c>
      <c r="D96" s="178" t="s">
        <v>293</v>
      </c>
      <c r="E96" s="183" t="s">
        <v>213</v>
      </c>
      <c r="F96" s="181">
        <v>11498108491</v>
      </c>
      <c r="G96" s="182" t="s">
        <v>214</v>
      </c>
      <c r="H96" s="180">
        <v>17772</v>
      </c>
      <c r="I96" s="180" t="s">
        <v>202</v>
      </c>
      <c r="J96" s="177">
        <v>45559</v>
      </c>
      <c r="K96" s="161">
        <v>45584</v>
      </c>
      <c r="L96" s="162"/>
      <c r="M96" s="163"/>
      <c r="N96" s="168"/>
      <c r="O96" s="169"/>
      <c r="P96" s="166" t="s">
        <v>310</v>
      </c>
      <c r="Q96" s="167">
        <v>45561</v>
      </c>
      <c r="R96" s="167"/>
      <c r="S96" s="170"/>
      <c r="T96" s="161">
        <v>45583</v>
      </c>
      <c r="U96" s="151" t="s">
        <v>178</v>
      </c>
      <c r="V96" s="152" t="s">
        <v>198</v>
      </c>
      <c r="W96" s="152" t="s">
        <v>198</v>
      </c>
      <c r="X96" s="152" t="s">
        <v>198</v>
      </c>
      <c r="Y96" s="152" t="s">
        <v>360</v>
      </c>
      <c r="Z96" s="152" t="s">
        <v>198</v>
      </c>
      <c r="AA96" s="152" cm="1">
        <f t="array" ref="AA96">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23</v>
      </c>
      <c r="AB96" s="466" t="s">
        <v>198</v>
      </c>
      <c r="AC96" s="278"/>
      <c r="AD96" s="3"/>
      <c r="AE96" s="3"/>
    </row>
    <row r="97" spans="1:31" ht="16.5" thickTop="1" thickBot="1" x14ac:dyDescent="0.3">
      <c r="A97" s="482">
        <f>ROW(A$74)</f>
        <v>74</v>
      </c>
      <c r="B97" s="179" t="s">
        <v>292</v>
      </c>
      <c r="C97" s="178">
        <v>11223344556</v>
      </c>
      <c r="D97" s="178" t="s">
        <v>293</v>
      </c>
      <c r="E97" s="183" t="s">
        <v>225</v>
      </c>
      <c r="F97" s="181">
        <v>39290228900</v>
      </c>
      <c r="G97" s="182" t="s">
        <v>226</v>
      </c>
      <c r="H97" s="180">
        <v>170000</v>
      </c>
      <c r="I97" s="180" t="s">
        <v>311</v>
      </c>
      <c r="J97" s="177">
        <v>45565</v>
      </c>
      <c r="K97" s="161">
        <v>45610</v>
      </c>
      <c r="L97" s="162" t="s">
        <v>295</v>
      </c>
      <c r="M97" s="163" t="s">
        <v>192</v>
      </c>
      <c r="N97" s="168"/>
      <c r="O97" s="169"/>
      <c r="P97" s="166" t="s">
        <v>312</v>
      </c>
      <c r="Q97" s="167">
        <v>45570</v>
      </c>
      <c r="R97" s="167">
        <v>45573</v>
      </c>
      <c r="S97" s="170" t="s">
        <v>192</v>
      </c>
      <c r="T97" s="161"/>
      <c r="U97" s="151" t="s">
        <v>178</v>
      </c>
      <c r="V97" s="152" t="s">
        <v>198</v>
      </c>
      <c r="W97" s="152" t="s">
        <v>198</v>
      </c>
      <c r="X97" s="152" t="s">
        <v>198</v>
      </c>
      <c r="Y97" s="152" t="s">
        <v>360</v>
      </c>
      <c r="Z97" s="152" t="s">
        <v>198</v>
      </c>
      <c r="AA97" s="152" cm="1">
        <f t="array" ref="AA97">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14</v>
      </c>
      <c r="AB97" s="466" t="s">
        <v>198</v>
      </c>
      <c r="AC97" s="278" t="s">
        <v>392</v>
      </c>
      <c r="AD97" s="3"/>
      <c r="AE97" s="3"/>
    </row>
    <row r="98" spans="1:31" ht="16.5" thickTop="1" thickBot="1" x14ac:dyDescent="0.3">
      <c r="A98" s="482">
        <f>ROW(A$75)</f>
        <v>75</v>
      </c>
      <c r="B98" s="179" t="s">
        <v>292</v>
      </c>
      <c r="C98" s="178">
        <v>11223344556</v>
      </c>
      <c r="D98" s="178" t="s">
        <v>293</v>
      </c>
      <c r="E98" s="183" t="s">
        <v>213</v>
      </c>
      <c r="F98" s="181">
        <v>11498108491</v>
      </c>
      <c r="G98" s="182" t="s">
        <v>214</v>
      </c>
      <c r="H98" s="180">
        <v>71913</v>
      </c>
      <c r="I98" s="180" t="s">
        <v>202</v>
      </c>
      <c r="J98" s="177">
        <v>45571</v>
      </c>
      <c r="K98" s="161">
        <v>45632</v>
      </c>
      <c r="L98" s="162"/>
      <c r="M98" s="163"/>
      <c r="N98" s="168"/>
      <c r="O98" s="169"/>
      <c r="P98" s="166" t="s">
        <v>314</v>
      </c>
      <c r="Q98" s="167">
        <v>45572</v>
      </c>
      <c r="R98" s="167"/>
      <c r="S98" s="170"/>
      <c r="T98" s="161">
        <v>45606</v>
      </c>
      <c r="U98" s="151" t="s">
        <v>178</v>
      </c>
      <c r="V98" s="152" t="s">
        <v>198</v>
      </c>
      <c r="W98" s="152" t="s">
        <v>198</v>
      </c>
      <c r="X98" s="152" t="s">
        <v>198</v>
      </c>
      <c r="Y98" s="152" t="s">
        <v>360</v>
      </c>
      <c r="Z98" s="152" t="s">
        <v>198</v>
      </c>
      <c r="AA98" s="152" cm="1">
        <f t="array" ref="AA98">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35</v>
      </c>
      <c r="AB98" s="466" t="s">
        <v>198</v>
      </c>
      <c r="AC98" s="278"/>
      <c r="AD98" s="3"/>
      <c r="AE98" s="3"/>
    </row>
    <row r="99" spans="1:31" ht="16.5" thickTop="1" thickBot="1" x14ac:dyDescent="0.3">
      <c r="A99" s="482">
        <f>ROW(A$76)</f>
        <v>76</v>
      </c>
      <c r="B99" s="179" t="s">
        <v>292</v>
      </c>
      <c r="C99" s="178">
        <v>11223344556</v>
      </c>
      <c r="D99" s="178" t="s">
        <v>293</v>
      </c>
      <c r="E99" s="183" t="s">
        <v>213</v>
      </c>
      <c r="F99" s="181">
        <v>11498108491</v>
      </c>
      <c r="G99" s="182" t="s">
        <v>214</v>
      </c>
      <c r="H99" s="180">
        <v>73</v>
      </c>
      <c r="I99" s="180" t="s">
        <v>202</v>
      </c>
      <c r="J99" s="177">
        <v>45598</v>
      </c>
      <c r="K99" s="161">
        <v>45636</v>
      </c>
      <c r="L99" s="162"/>
      <c r="M99" s="163"/>
      <c r="N99" s="168"/>
      <c r="O99" s="169"/>
      <c r="P99" s="166" t="s">
        <v>315</v>
      </c>
      <c r="Q99" s="167">
        <v>45600</v>
      </c>
      <c r="R99" s="167">
        <v>45600</v>
      </c>
      <c r="S99" s="170"/>
      <c r="T99" s="161">
        <v>45630</v>
      </c>
      <c r="U99" s="151" t="s">
        <v>178</v>
      </c>
      <c r="V99" s="152" t="s">
        <v>198</v>
      </c>
      <c r="W99" s="152" t="s">
        <v>198</v>
      </c>
      <c r="X99" s="152" t="s">
        <v>198</v>
      </c>
      <c r="Y99" s="152" t="s">
        <v>360</v>
      </c>
      <c r="Z99" s="152" t="s">
        <v>198</v>
      </c>
      <c r="AA99" s="152" cm="1">
        <f t="array" ref="AA99">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31</v>
      </c>
      <c r="AB99" s="466" t="s">
        <v>198</v>
      </c>
      <c r="AC99" s="278"/>
      <c r="AD99" s="3"/>
      <c r="AE99" s="3"/>
    </row>
    <row r="100" spans="1:31" ht="16.5" thickTop="1" thickBot="1" x14ac:dyDescent="0.3">
      <c r="A100" s="482">
        <f>ROW(A$77)</f>
        <v>77</v>
      </c>
      <c r="B100" s="179" t="s">
        <v>292</v>
      </c>
      <c r="C100" s="178">
        <v>11223344556</v>
      </c>
      <c r="D100" s="178" t="s">
        <v>293</v>
      </c>
      <c r="E100" s="183" t="s">
        <v>213</v>
      </c>
      <c r="F100" s="181">
        <v>11498108491</v>
      </c>
      <c r="G100" s="182" t="s">
        <v>214</v>
      </c>
      <c r="H100" s="180">
        <v>27772</v>
      </c>
      <c r="I100" s="180" t="s">
        <v>202</v>
      </c>
      <c r="J100" s="177">
        <v>45604</v>
      </c>
      <c r="K100" s="161">
        <v>45638</v>
      </c>
      <c r="L100" s="162"/>
      <c r="M100" s="163"/>
      <c r="N100" s="168"/>
      <c r="O100" s="169"/>
      <c r="P100" s="166" t="s">
        <v>316</v>
      </c>
      <c r="Q100" s="167">
        <v>45604</v>
      </c>
      <c r="R100" s="167"/>
      <c r="S100" s="170"/>
      <c r="T100" s="161">
        <v>45634</v>
      </c>
      <c r="U100" s="151" t="s">
        <v>178</v>
      </c>
      <c r="V100" s="152" t="s">
        <v>198</v>
      </c>
      <c r="W100" s="152" t="s">
        <v>198</v>
      </c>
      <c r="X100" s="152" t="s">
        <v>198</v>
      </c>
      <c r="Y100" s="152" t="s">
        <v>360</v>
      </c>
      <c r="Z100" s="152" t="s">
        <v>198</v>
      </c>
      <c r="AA100" s="152" cm="1">
        <f t="array" ref="AA100">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31</v>
      </c>
      <c r="AB100" s="466" t="s">
        <v>198</v>
      </c>
      <c r="AC100" s="278"/>
      <c r="AD100" s="3"/>
      <c r="AE100" s="3"/>
    </row>
    <row r="101" spans="1:31" ht="46.5" thickTop="1" thickBot="1" x14ac:dyDescent="0.3">
      <c r="A101" s="482">
        <f>ROW(A$78)</f>
        <v>78</v>
      </c>
      <c r="B101" s="179" t="s">
        <v>292</v>
      </c>
      <c r="C101" s="178">
        <v>11223344556</v>
      </c>
      <c r="D101" s="178" t="s">
        <v>293</v>
      </c>
      <c r="E101" s="183" t="s">
        <v>172</v>
      </c>
      <c r="F101" s="181">
        <v>87963151792</v>
      </c>
      <c r="G101" s="182" t="s">
        <v>173</v>
      </c>
      <c r="H101" s="180">
        <v>93020</v>
      </c>
      <c r="I101" s="180" t="s">
        <v>174</v>
      </c>
      <c r="J101" s="177">
        <v>45613</v>
      </c>
      <c r="K101" s="161">
        <v>45639</v>
      </c>
      <c r="L101" s="162" t="s">
        <v>175</v>
      </c>
      <c r="M101" s="163" t="s">
        <v>176</v>
      </c>
      <c r="N101" s="168"/>
      <c r="O101" s="169"/>
      <c r="P101" s="166" t="s">
        <v>317</v>
      </c>
      <c r="Q101" s="167">
        <v>45614</v>
      </c>
      <c r="R101" s="167">
        <v>45555</v>
      </c>
      <c r="S101" s="170" t="s">
        <v>192</v>
      </c>
      <c r="T101" s="161"/>
      <c r="U101" s="151" t="s">
        <v>178</v>
      </c>
      <c r="V101" s="152" t="s">
        <v>198</v>
      </c>
      <c r="W101" s="152" t="s">
        <v>198</v>
      </c>
      <c r="X101" s="152" t="s">
        <v>198</v>
      </c>
      <c r="Y101" s="152" t="s">
        <v>360</v>
      </c>
      <c r="Z101" s="152" t="s">
        <v>198</v>
      </c>
      <c r="AA101" s="152" cm="1">
        <f t="array" ref="AA101">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30</v>
      </c>
      <c r="AB101" s="466" t="s">
        <v>198</v>
      </c>
      <c r="AC101" s="278" t="s">
        <v>386</v>
      </c>
      <c r="AD101" s="3"/>
      <c r="AE101" s="3"/>
    </row>
    <row r="102" spans="1:31" ht="16.5" thickTop="1" thickBot="1" x14ac:dyDescent="0.3">
      <c r="A102" s="482">
        <f>ROW(A$79)</f>
        <v>79</v>
      </c>
      <c r="B102" s="179" t="s">
        <v>292</v>
      </c>
      <c r="C102" s="178">
        <v>11223344556</v>
      </c>
      <c r="D102" s="178" t="s">
        <v>293</v>
      </c>
      <c r="E102" s="183" t="s">
        <v>213</v>
      </c>
      <c r="F102" s="181">
        <v>11498108491</v>
      </c>
      <c r="G102" s="182" t="s">
        <v>214</v>
      </c>
      <c r="H102" s="180">
        <v>37081</v>
      </c>
      <c r="I102" s="180" t="s">
        <v>202</v>
      </c>
      <c r="J102" s="177">
        <v>45641</v>
      </c>
      <c r="K102" s="161">
        <v>45645</v>
      </c>
      <c r="L102" s="162"/>
      <c r="M102" s="163"/>
      <c r="N102" s="168"/>
      <c r="O102" s="169"/>
      <c r="P102" s="166" t="s">
        <v>318</v>
      </c>
      <c r="Q102" s="167">
        <v>45641</v>
      </c>
      <c r="R102" s="167">
        <v>45647</v>
      </c>
      <c r="S102" s="170"/>
      <c r="T102" s="161">
        <v>45651</v>
      </c>
      <c r="U102" s="151" t="s">
        <v>178</v>
      </c>
      <c r="V102" s="152" t="s">
        <v>198</v>
      </c>
      <c r="W102" s="152" t="s">
        <v>198</v>
      </c>
      <c r="X102" s="152" t="s">
        <v>198</v>
      </c>
      <c r="Y102" s="152" t="s">
        <v>360</v>
      </c>
      <c r="Z102" s="152" t="s">
        <v>198</v>
      </c>
      <c r="AA102" s="152" cm="1">
        <f t="array" ref="AA102">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11</v>
      </c>
      <c r="AB102" s="466" t="s">
        <v>198</v>
      </c>
      <c r="AC102" s="278"/>
      <c r="AD102" s="3"/>
      <c r="AE102" s="3"/>
    </row>
    <row r="103" spans="1:31" ht="16.5" thickTop="1" thickBot="1" x14ac:dyDescent="0.3">
      <c r="A103" s="482">
        <f>ROW(A$80)</f>
        <v>80</v>
      </c>
      <c r="B103" s="448" t="s">
        <v>319</v>
      </c>
      <c r="C103" s="449"/>
      <c r="D103" s="449" t="s">
        <v>293</v>
      </c>
      <c r="E103" s="450" t="s">
        <v>279</v>
      </c>
      <c r="F103" s="451" t="s">
        <v>110</v>
      </c>
      <c r="G103" s="452" t="s">
        <v>110</v>
      </c>
      <c r="H103" s="453">
        <v>46591</v>
      </c>
      <c r="I103" s="453" t="s">
        <v>174</v>
      </c>
      <c r="J103" s="454">
        <v>45468</v>
      </c>
      <c r="K103" s="455">
        <v>45487</v>
      </c>
      <c r="L103" s="456"/>
      <c r="M103" s="457"/>
      <c r="N103" s="458"/>
      <c r="O103" s="459"/>
      <c r="P103" s="460" t="s">
        <v>320</v>
      </c>
      <c r="Q103" s="461">
        <v>45468</v>
      </c>
      <c r="R103" s="461"/>
      <c r="S103" s="462" t="s">
        <v>192</v>
      </c>
      <c r="T103" s="455"/>
      <c r="U103" s="463" t="s">
        <v>178</v>
      </c>
      <c r="V103" s="343" t="s">
        <v>198</v>
      </c>
      <c r="W103" s="343" t="s">
        <v>198</v>
      </c>
      <c r="X103" s="343" t="s">
        <v>198</v>
      </c>
      <c r="Y103" s="343" t="s">
        <v>360</v>
      </c>
      <c r="Z103" s="343" t="s">
        <v>198</v>
      </c>
      <c r="AA103" s="343" cm="1">
        <f t="array" ref="AA103">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14</v>
      </c>
      <c r="AB103" s="464" t="s">
        <v>178</v>
      </c>
      <c r="AC103" s="465" t="s">
        <v>373</v>
      </c>
      <c r="AD103" s="3"/>
      <c r="AE103" s="3"/>
    </row>
    <row r="104" spans="1:31" ht="16.5" thickTop="1" thickBot="1" x14ac:dyDescent="0.3">
      <c r="A104" s="482">
        <f>ROW(A$81)</f>
        <v>81</v>
      </c>
      <c r="B104" s="448" t="s">
        <v>319</v>
      </c>
      <c r="C104" s="449"/>
      <c r="D104" s="449" t="s">
        <v>293</v>
      </c>
      <c r="E104" s="450" t="s">
        <v>279</v>
      </c>
      <c r="F104" s="451" t="s">
        <v>110</v>
      </c>
      <c r="G104" s="452" t="s">
        <v>110</v>
      </c>
      <c r="H104" s="453">
        <v>46265</v>
      </c>
      <c r="I104" s="453" t="s">
        <v>174</v>
      </c>
      <c r="J104" s="454">
        <v>45469</v>
      </c>
      <c r="K104" s="455">
        <v>45488</v>
      </c>
      <c r="L104" s="456"/>
      <c r="M104" s="457"/>
      <c r="N104" s="458"/>
      <c r="O104" s="459"/>
      <c r="P104" s="460" t="s">
        <v>321</v>
      </c>
      <c r="Q104" s="461">
        <v>45469</v>
      </c>
      <c r="R104" s="461"/>
      <c r="S104" s="462" t="s">
        <v>192</v>
      </c>
      <c r="T104" s="455"/>
      <c r="U104" s="463" t="s">
        <v>178</v>
      </c>
      <c r="V104" s="343" t="s">
        <v>198</v>
      </c>
      <c r="W104" s="343" t="s">
        <v>198</v>
      </c>
      <c r="X104" s="343" t="s">
        <v>198</v>
      </c>
      <c r="Y104" s="343" t="s">
        <v>360</v>
      </c>
      <c r="Z104" s="343" t="s">
        <v>198</v>
      </c>
      <c r="AA104" s="343" cm="1">
        <f t="array" ref="AA104">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14</v>
      </c>
      <c r="AB104" s="464" t="s">
        <v>178</v>
      </c>
      <c r="AC104" s="465" t="s">
        <v>373</v>
      </c>
      <c r="AD104" s="3"/>
      <c r="AE104" s="3"/>
    </row>
    <row r="105" spans="1:31" ht="16.5" thickTop="1" thickBot="1" x14ac:dyDescent="0.3">
      <c r="A105" s="482">
        <f>ROW(A$82)</f>
        <v>82</v>
      </c>
      <c r="B105" s="448" t="s">
        <v>319</v>
      </c>
      <c r="C105" s="449"/>
      <c r="D105" s="449" t="s">
        <v>293</v>
      </c>
      <c r="E105" s="450" t="s">
        <v>279</v>
      </c>
      <c r="F105" s="451" t="s">
        <v>110</v>
      </c>
      <c r="G105" s="452" t="s">
        <v>110</v>
      </c>
      <c r="H105" s="453">
        <v>25891</v>
      </c>
      <c r="I105" s="453" t="s">
        <v>174</v>
      </c>
      <c r="J105" s="454">
        <v>45470</v>
      </c>
      <c r="K105" s="455">
        <v>45489</v>
      </c>
      <c r="L105" s="456"/>
      <c r="M105" s="457"/>
      <c r="N105" s="458"/>
      <c r="O105" s="459"/>
      <c r="P105" s="460" t="s">
        <v>322</v>
      </c>
      <c r="Q105" s="461">
        <v>45470</v>
      </c>
      <c r="R105" s="461"/>
      <c r="S105" s="462" t="s">
        <v>192</v>
      </c>
      <c r="T105" s="455"/>
      <c r="U105" s="463" t="s">
        <v>178</v>
      </c>
      <c r="V105" s="343" t="s">
        <v>198</v>
      </c>
      <c r="W105" s="343" t="s">
        <v>198</v>
      </c>
      <c r="X105" s="343" t="s">
        <v>198</v>
      </c>
      <c r="Y105" s="343" t="s">
        <v>360</v>
      </c>
      <c r="Z105" s="343" t="s">
        <v>198</v>
      </c>
      <c r="AA105" s="343" cm="1">
        <f t="array" ref="AA105">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14</v>
      </c>
      <c r="AB105" s="464" t="s">
        <v>178</v>
      </c>
      <c r="AC105" s="465" t="s">
        <v>373</v>
      </c>
      <c r="AD105" s="3"/>
      <c r="AE105" s="3"/>
    </row>
    <row r="106" spans="1:31" ht="16.5" thickTop="1" thickBot="1" x14ac:dyDescent="0.3">
      <c r="A106" s="482">
        <f>ROW(A$83)</f>
        <v>83</v>
      </c>
      <c r="B106" s="179" t="s">
        <v>319</v>
      </c>
      <c r="C106" s="178" t="s">
        <v>110</v>
      </c>
      <c r="D106" s="178" t="s">
        <v>110</v>
      </c>
      <c r="E106" s="183" t="s">
        <v>172</v>
      </c>
      <c r="F106" s="181">
        <v>87963151792</v>
      </c>
      <c r="G106" s="182" t="s">
        <v>173</v>
      </c>
      <c r="H106" s="180">
        <v>59878</v>
      </c>
      <c r="I106" s="180" t="s">
        <v>174</v>
      </c>
      <c r="J106" s="177">
        <v>45490</v>
      </c>
      <c r="K106" s="161">
        <v>45510</v>
      </c>
      <c r="L106" s="162" t="s">
        <v>175</v>
      </c>
      <c r="M106" s="163" t="s">
        <v>192</v>
      </c>
      <c r="N106" s="168"/>
      <c r="O106" s="169"/>
      <c r="P106" s="166" t="s">
        <v>323</v>
      </c>
      <c r="Q106" s="167">
        <v>45491</v>
      </c>
      <c r="R106" s="167">
        <v>45493</v>
      </c>
      <c r="S106" s="170" t="s">
        <v>192</v>
      </c>
      <c r="T106" s="161"/>
      <c r="U106" s="151" t="s">
        <v>178</v>
      </c>
      <c r="V106" s="152" t="s">
        <v>198</v>
      </c>
      <c r="W106" s="152" t="s">
        <v>198</v>
      </c>
      <c r="X106" s="152" t="s">
        <v>198</v>
      </c>
      <c r="Y106" s="152" t="s">
        <v>360</v>
      </c>
      <c r="Z106" s="152" t="s">
        <v>198</v>
      </c>
      <c r="AA106" s="152" cm="1">
        <f t="array" ref="AA106">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14</v>
      </c>
      <c r="AB106" s="466" t="s">
        <v>198</v>
      </c>
      <c r="AC106" s="278"/>
      <c r="AD106" s="3"/>
      <c r="AE106" s="3"/>
    </row>
    <row r="107" spans="1:31" ht="16.5" thickTop="1" thickBot="1" x14ac:dyDescent="0.3">
      <c r="A107" s="482">
        <f>ROW(A$84)</f>
        <v>84</v>
      </c>
      <c r="B107" s="179" t="s">
        <v>319</v>
      </c>
      <c r="C107" s="178" t="s">
        <v>110</v>
      </c>
      <c r="D107" s="178" t="s">
        <v>110</v>
      </c>
      <c r="E107" s="183" t="s">
        <v>172</v>
      </c>
      <c r="F107" s="181">
        <v>87963151792</v>
      </c>
      <c r="G107" s="182" t="s">
        <v>173</v>
      </c>
      <c r="H107" s="180">
        <v>69878</v>
      </c>
      <c r="I107" s="180" t="s">
        <v>174</v>
      </c>
      <c r="J107" s="177">
        <v>45491</v>
      </c>
      <c r="K107" s="161">
        <v>45511</v>
      </c>
      <c r="L107" s="162" t="s">
        <v>175</v>
      </c>
      <c r="M107" s="163" t="s">
        <v>192</v>
      </c>
      <c r="N107" s="168"/>
      <c r="O107" s="169"/>
      <c r="P107" s="166" t="s">
        <v>324</v>
      </c>
      <c r="Q107" s="167">
        <v>45492</v>
      </c>
      <c r="R107" s="167">
        <v>45494</v>
      </c>
      <c r="S107" s="170" t="s">
        <v>192</v>
      </c>
      <c r="T107" s="161"/>
      <c r="U107" s="151" t="s">
        <v>178</v>
      </c>
      <c r="V107" s="152" t="s">
        <v>198</v>
      </c>
      <c r="W107" s="152" t="s">
        <v>198</v>
      </c>
      <c r="X107" s="152" t="s">
        <v>198</v>
      </c>
      <c r="Y107" s="152" t="s">
        <v>360</v>
      </c>
      <c r="Z107" s="152" t="s">
        <v>198</v>
      </c>
      <c r="AA107" s="152" cm="1">
        <f t="array" ref="AA107">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14</v>
      </c>
      <c r="AB107" s="466" t="s">
        <v>198</v>
      </c>
      <c r="AC107" s="278"/>
      <c r="AD107" s="3"/>
      <c r="AE107" s="3"/>
    </row>
    <row r="108" spans="1:31" s="2" customFormat="1" ht="16.5" thickTop="1" thickBot="1" x14ac:dyDescent="0.3">
      <c r="A108" s="482">
        <f>ROW(A$85)</f>
        <v>85</v>
      </c>
      <c r="B108" s="448" t="s">
        <v>319</v>
      </c>
      <c r="C108" s="449" t="s">
        <v>110</v>
      </c>
      <c r="D108" s="449" t="s">
        <v>110</v>
      </c>
      <c r="E108" s="450" t="s">
        <v>279</v>
      </c>
      <c r="F108" s="451" t="s">
        <v>110</v>
      </c>
      <c r="G108" s="452" t="s">
        <v>110</v>
      </c>
      <c r="H108" s="453">
        <v>1177</v>
      </c>
      <c r="I108" s="453" t="s">
        <v>174</v>
      </c>
      <c r="J108" s="454">
        <v>45512</v>
      </c>
      <c r="K108" s="455">
        <v>45530</v>
      </c>
      <c r="L108" s="456"/>
      <c r="M108" s="457"/>
      <c r="N108" s="458"/>
      <c r="O108" s="459"/>
      <c r="P108" s="460" t="s">
        <v>325</v>
      </c>
      <c r="Q108" s="461">
        <v>45513</v>
      </c>
      <c r="R108" s="461"/>
      <c r="S108" s="462" t="s">
        <v>192</v>
      </c>
      <c r="T108" s="455"/>
      <c r="U108" s="463" t="s">
        <v>178</v>
      </c>
      <c r="V108" s="343" t="s">
        <v>198</v>
      </c>
      <c r="W108" s="343" t="s">
        <v>198</v>
      </c>
      <c r="X108" s="343" t="s">
        <v>198</v>
      </c>
      <c r="Y108" s="343" t="s">
        <v>360</v>
      </c>
      <c r="Z108" s="343" t="s">
        <v>198</v>
      </c>
      <c r="AA108" s="343" cm="1">
        <f t="array" ref="AA108">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14</v>
      </c>
      <c r="AB108" s="464" t="s">
        <v>178</v>
      </c>
      <c r="AC108" s="465" t="s">
        <v>373</v>
      </c>
      <c r="AD108" s="25"/>
      <c r="AE108" s="25"/>
    </row>
    <row r="109" spans="1:31" s="2" customFormat="1" ht="16.5" thickTop="1" thickBot="1" x14ac:dyDescent="0.3">
      <c r="A109" s="482">
        <f>ROW(A$86)</f>
        <v>86</v>
      </c>
      <c r="B109" s="448" t="s">
        <v>319</v>
      </c>
      <c r="C109" s="449" t="s">
        <v>110</v>
      </c>
      <c r="D109" s="449" t="s">
        <v>110</v>
      </c>
      <c r="E109" s="450" t="s">
        <v>279</v>
      </c>
      <c r="F109" s="451" t="s">
        <v>110</v>
      </c>
      <c r="G109" s="452" t="s">
        <v>110</v>
      </c>
      <c r="H109" s="453">
        <v>29231</v>
      </c>
      <c r="I109" s="453" t="s">
        <v>174</v>
      </c>
      <c r="J109" s="454">
        <v>45514</v>
      </c>
      <c r="K109" s="455">
        <v>45532</v>
      </c>
      <c r="L109" s="456"/>
      <c r="M109" s="457"/>
      <c r="N109" s="458"/>
      <c r="O109" s="459"/>
      <c r="P109" s="460" t="s">
        <v>326</v>
      </c>
      <c r="Q109" s="461">
        <v>45515</v>
      </c>
      <c r="R109" s="461"/>
      <c r="S109" s="462" t="s">
        <v>192</v>
      </c>
      <c r="T109" s="455"/>
      <c r="U109" s="463" t="s">
        <v>178</v>
      </c>
      <c r="V109" s="343" t="s">
        <v>198</v>
      </c>
      <c r="W109" s="343" t="s">
        <v>198</v>
      </c>
      <c r="X109" s="343" t="s">
        <v>198</v>
      </c>
      <c r="Y109" s="343" t="s">
        <v>360</v>
      </c>
      <c r="Z109" s="343" t="s">
        <v>198</v>
      </c>
      <c r="AA109" s="343" cm="1">
        <f t="array" ref="AA109">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14</v>
      </c>
      <c r="AB109" s="464" t="s">
        <v>178</v>
      </c>
      <c r="AC109" s="465" t="s">
        <v>373</v>
      </c>
      <c r="AD109" s="25"/>
      <c r="AE109" s="25"/>
    </row>
    <row r="110" spans="1:31" s="2" customFormat="1" ht="31.5" thickTop="1" thickBot="1" x14ac:dyDescent="0.3">
      <c r="A110" s="482">
        <f>ROW(A$87)</f>
        <v>87</v>
      </c>
      <c r="B110" s="448" t="s">
        <v>319</v>
      </c>
      <c r="C110" s="449" t="s">
        <v>110</v>
      </c>
      <c r="D110" s="449" t="s">
        <v>110</v>
      </c>
      <c r="E110" s="450" t="s">
        <v>171</v>
      </c>
      <c r="F110" s="451">
        <v>11111111111</v>
      </c>
      <c r="G110" s="452">
        <v>111111111</v>
      </c>
      <c r="H110" s="453">
        <v>14749</v>
      </c>
      <c r="I110" s="453" t="s">
        <v>211</v>
      </c>
      <c r="J110" s="454">
        <v>45518</v>
      </c>
      <c r="K110" s="455">
        <v>45570</v>
      </c>
      <c r="L110" s="456"/>
      <c r="M110" s="457"/>
      <c r="N110" s="458"/>
      <c r="O110" s="459"/>
      <c r="P110" s="460" t="s">
        <v>327</v>
      </c>
      <c r="Q110" s="461">
        <v>45519</v>
      </c>
      <c r="R110" s="461">
        <v>45521</v>
      </c>
      <c r="S110" s="462"/>
      <c r="T110" s="455">
        <v>45567</v>
      </c>
      <c r="U110" s="463" t="s">
        <v>178</v>
      </c>
      <c r="V110" s="343" t="s">
        <v>198</v>
      </c>
      <c r="W110" s="343" t="s">
        <v>198</v>
      </c>
      <c r="X110" s="343" t="s">
        <v>198</v>
      </c>
      <c r="Y110" s="343" t="s">
        <v>360</v>
      </c>
      <c r="Z110" s="343" t="s">
        <v>198</v>
      </c>
      <c r="AA110" s="343" cm="1">
        <f t="array" ref="AA110">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49</v>
      </c>
      <c r="AB110" s="464" t="s">
        <v>178</v>
      </c>
      <c r="AC110" s="465" t="s">
        <v>393</v>
      </c>
      <c r="AD110" s="25"/>
      <c r="AE110" s="25"/>
    </row>
    <row r="111" spans="1:31" s="2" customFormat="1" ht="16.5" thickTop="1" thickBot="1" x14ac:dyDescent="0.3">
      <c r="A111" s="482">
        <f>ROW(A$88)</f>
        <v>88</v>
      </c>
      <c r="B111" s="448" t="s">
        <v>319</v>
      </c>
      <c r="C111" s="449" t="s">
        <v>110</v>
      </c>
      <c r="D111" s="449" t="s">
        <v>110</v>
      </c>
      <c r="E111" s="450" t="s">
        <v>279</v>
      </c>
      <c r="F111" s="451" t="s">
        <v>110</v>
      </c>
      <c r="G111" s="452" t="s">
        <v>110</v>
      </c>
      <c r="H111" s="453">
        <v>83282</v>
      </c>
      <c r="I111" s="453" t="s">
        <v>174</v>
      </c>
      <c r="J111" s="454">
        <v>45590</v>
      </c>
      <c r="K111" s="455">
        <v>45598</v>
      </c>
      <c r="L111" s="456"/>
      <c r="M111" s="457"/>
      <c r="N111" s="458"/>
      <c r="O111" s="459"/>
      <c r="P111" s="460" t="s">
        <v>328</v>
      </c>
      <c r="Q111" s="461">
        <v>45591</v>
      </c>
      <c r="R111" s="461"/>
      <c r="S111" s="462" t="s">
        <v>192</v>
      </c>
      <c r="T111" s="455"/>
      <c r="U111" s="463" t="s">
        <v>178</v>
      </c>
      <c r="V111" s="343" t="s">
        <v>198</v>
      </c>
      <c r="W111" s="343" t="s">
        <v>198</v>
      </c>
      <c r="X111" s="343" t="s">
        <v>198</v>
      </c>
      <c r="Y111" s="343" t="s">
        <v>360</v>
      </c>
      <c r="Z111" s="343" t="s">
        <v>198</v>
      </c>
      <c r="AA111" s="343" cm="1">
        <f t="array" ref="AA111">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14</v>
      </c>
      <c r="AB111" s="464" t="s">
        <v>178</v>
      </c>
      <c r="AC111" s="465" t="s">
        <v>373</v>
      </c>
      <c r="AD111" s="25"/>
      <c r="AE111" s="25"/>
    </row>
    <row r="112" spans="1:31" s="2" customFormat="1" ht="16.5" thickTop="1" thickBot="1" x14ac:dyDescent="0.3">
      <c r="A112" s="522">
        <f>ROW(A$89)</f>
        <v>89</v>
      </c>
      <c r="B112" s="448" t="s">
        <v>319</v>
      </c>
      <c r="C112" s="449" t="s">
        <v>110</v>
      </c>
      <c r="D112" s="449" t="s">
        <v>110</v>
      </c>
      <c r="E112" s="450" t="s">
        <v>279</v>
      </c>
      <c r="F112" s="451" t="s">
        <v>110</v>
      </c>
      <c r="G112" s="452" t="s">
        <v>110</v>
      </c>
      <c r="H112" s="453">
        <v>18222</v>
      </c>
      <c r="I112" s="453" t="s">
        <v>174</v>
      </c>
      <c r="J112" s="454">
        <v>45591</v>
      </c>
      <c r="K112" s="455">
        <v>45599</v>
      </c>
      <c r="L112" s="456"/>
      <c r="M112" s="457"/>
      <c r="N112" s="458"/>
      <c r="O112" s="459"/>
      <c r="P112" s="460" t="s">
        <v>329</v>
      </c>
      <c r="Q112" s="461">
        <v>45622</v>
      </c>
      <c r="R112" s="461"/>
      <c r="S112" s="462" t="s">
        <v>192</v>
      </c>
      <c r="T112" s="455"/>
      <c r="U112" s="463" t="s">
        <v>178</v>
      </c>
      <c r="V112" s="343" t="s">
        <v>198</v>
      </c>
      <c r="W112" s="343" t="s">
        <v>198</v>
      </c>
      <c r="X112" s="343" t="s">
        <v>198</v>
      </c>
      <c r="Y112" s="343" t="s">
        <v>360</v>
      </c>
      <c r="Z112" s="343" t="s">
        <v>198</v>
      </c>
      <c r="AA112" s="343" cm="1">
        <f t="array" ref="AA112">IF(
    AND(TCPDataset_Steps_2_34343[[#This Row],[Contract/PO payment terms]]="", TCPDataset_Steps_2_34343[[#This Row],[Invoice due date]]&lt;&gt;""),
    TCPDataset_Steps_2_34343[[#This Row],[Invoice due date]] - TCPDataset_Steps_2_34343[[#This Row],[Invoice issue date]] + 1,
    _xlfn.SWITCH(
        IF(TCPDataset_Steps_2_34343[[#This Row],[Contract/PO payment terms]]&lt;&gt;"", TCPDataset_Steps_2_34343[[#This Row],[Contract/PO payment terms]], TCPDataset_Steps_2_34343[[#This Row],[Invoice payment terms]]),
        "10/7 Net 30", 30,
        "End of Next Month", 62,
        "EOM", 31,
        "Immediate", 0,
        "Net 14", 14,
        "Net 30", 30,
        "Net 60", 60,
        "Net 7", 7,
        ""))</f>
        <v>14</v>
      </c>
      <c r="AB112" s="464" t="s">
        <v>178</v>
      </c>
      <c r="AC112" s="465" t="s">
        <v>373</v>
      </c>
      <c r="AD112" s="25"/>
      <c r="AE112" s="25"/>
    </row>
    <row r="113" spans="1:31" ht="15.75" thickTop="1" x14ac:dyDescent="0.25">
      <c r="A113" s="7"/>
      <c r="B113" s="1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1:31" x14ac:dyDescent="0.25">
      <c r="A114" s="7"/>
      <c r="B114" s="1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1:31" hidden="1" x14ac:dyDescent="0.25">
      <c r="A115" s="7"/>
    </row>
    <row r="116" spans="1:31" s="1" customFormat="1" hidden="1" x14ac:dyDescent="0.25">
      <c r="A116" s="7"/>
      <c r="C116"/>
      <c r="D116"/>
      <c r="E116"/>
      <c r="F116"/>
      <c r="G116"/>
      <c r="H116"/>
      <c r="I116"/>
      <c r="J116"/>
      <c r="K116"/>
      <c r="L116"/>
      <c r="M116"/>
      <c r="N116"/>
      <c r="O116"/>
      <c r="P116"/>
      <c r="Q116"/>
      <c r="R116"/>
      <c r="S116"/>
      <c r="T116"/>
      <c r="U116"/>
      <c r="V116"/>
      <c r="W116"/>
      <c r="X116"/>
      <c r="Y116"/>
      <c r="Z116"/>
      <c r="AA116"/>
      <c r="AB116"/>
      <c r="AC116"/>
      <c r="AD116"/>
      <c r="AE116"/>
    </row>
    <row r="117" spans="1:31" s="1" customFormat="1" hidden="1" x14ac:dyDescent="0.25">
      <c r="A117" s="7"/>
      <c r="C117"/>
      <c r="D117"/>
      <c r="E117"/>
      <c r="F117"/>
      <c r="G117"/>
      <c r="H117"/>
      <c r="I117"/>
      <c r="J117"/>
      <c r="K117"/>
      <c r="L117"/>
      <c r="M117"/>
      <c r="N117"/>
      <c r="O117"/>
      <c r="P117"/>
      <c r="Q117"/>
      <c r="R117"/>
      <c r="S117"/>
      <c r="T117"/>
      <c r="U117"/>
      <c r="V117"/>
      <c r="W117"/>
      <c r="X117"/>
      <c r="Y117"/>
      <c r="Z117"/>
      <c r="AA117"/>
      <c r="AB117"/>
      <c r="AC117"/>
      <c r="AD117"/>
      <c r="AE117"/>
    </row>
    <row r="118" spans="1:31" s="1" customFormat="1" hidden="1" x14ac:dyDescent="0.25">
      <c r="A118" s="7"/>
      <c r="C118"/>
      <c r="D118"/>
      <c r="E118"/>
      <c r="F118"/>
      <c r="G118"/>
      <c r="H118"/>
      <c r="I118"/>
      <c r="J118"/>
      <c r="K118"/>
      <c r="L118"/>
      <c r="M118"/>
      <c r="N118"/>
      <c r="O118"/>
      <c r="P118"/>
      <c r="Q118"/>
      <c r="R118"/>
      <c r="S118"/>
      <c r="T118"/>
      <c r="U118"/>
      <c r="V118"/>
      <c r="W118"/>
      <c r="X118"/>
      <c r="Y118"/>
      <c r="Z118"/>
      <c r="AA118"/>
      <c r="AB118"/>
      <c r="AC118"/>
      <c r="AD118"/>
      <c r="AE118"/>
    </row>
    <row r="119" spans="1:31" s="1" customFormat="1" hidden="1" x14ac:dyDescent="0.25">
      <c r="A119" s="7"/>
      <c r="C119"/>
      <c r="D119"/>
      <c r="E119"/>
      <c r="F119"/>
      <c r="G119"/>
      <c r="H119"/>
      <c r="I119"/>
      <c r="J119"/>
      <c r="K119"/>
      <c r="L119"/>
      <c r="M119"/>
      <c r="N119"/>
      <c r="O119"/>
      <c r="P119"/>
      <c r="Q119"/>
      <c r="R119"/>
      <c r="S119"/>
      <c r="T119"/>
      <c r="U119"/>
      <c r="V119"/>
      <c r="W119"/>
      <c r="X119"/>
      <c r="Y119"/>
      <c r="Z119"/>
      <c r="AA119"/>
      <c r="AB119"/>
      <c r="AC119"/>
      <c r="AD119"/>
      <c r="AE119"/>
    </row>
    <row r="120" spans="1:31" s="1" customFormat="1" hidden="1" x14ac:dyDescent="0.25">
      <c r="A120" s="7"/>
      <c r="C120"/>
      <c r="D120"/>
      <c r="E120"/>
      <c r="F120"/>
      <c r="G120"/>
      <c r="H120"/>
      <c r="I120"/>
      <c r="J120"/>
      <c r="K120"/>
      <c r="L120"/>
      <c r="M120"/>
      <c r="N120"/>
      <c r="O120"/>
      <c r="P120"/>
      <c r="Q120"/>
      <c r="R120"/>
      <c r="S120"/>
      <c r="T120"/>
      <c r="U120"/>
      <c r="V120"/>
      <c r="W120"/>
      <c r="X120"/>
      <c r="Y120"/>
      <c r="Z120"/>
      <c r="AA120"/>
      <c r="AB120"/>
      <c r="AC120"/>
      <c r="AD120"/>
      <c r="AE120"/>
    </row>
    <row r="121" spans="1:31" s="1" customFormat="1" hidden="1" x14ac:dyDescent="0.25">
      <c r="A121" s="7"/>
      <c r="C121"/>
      <c r="D121"/>
      <c r="E121"/>
      <c r="F121"/>
      <c r="G121"/>
      <c r="H121"/>
      <c r="I121"/>
      <c r="J121"/>
      <c r="K121"/>
      <c r="L121"/>
      <c r="M121"/>
      <c r="N121"/>
      <c r="O121"/>
      <c r="P121"/>
      <c r="Q121"/>
      <c r="R121"/>
      <c r="S121"/>
      <c r="T121"/>
      <c r="U121"/>
      <c r="V121"/>
      <c r="W121"/>
      <c r="X121"/>
      <c r="Y121"/>
      <c r="Z121"/>
      <c r="AA121"/>
      <c r="AB121"/>
      <c r="AC121"/>
      <c r="AD121"/>
      <c r="AE121"/>
    </row>
    <row r="122" spans="1:31" s="1" customFormat="1" hidden="1" x14ac:dyDescent="0.25">
      <c r="A122" s="7"/>
      <c r="C122"/>
      <c r="D122"/>
      <c r="E122"/>
      <c r="F122"/>
      <c r="G122"/>
      <c r="H122"/>
      <c r="I122"/>
      <c r="J122"/>
      <c r="K122"/>
      <c r="L122"/>
      <c r="M122"/>
      <c r="N122"/>
      <c r="O122"/>
      <c r="P122"/>
      <c r="Q122"/>
      <c r="R122"/>
      <c r="S122"/>
      <c r="T122"/>
      <c r="U122"/>
      <c r="V122"/>
      <c r="W122"/>
      <c r="X122"/>
      <c r="Y122"/>
      <c r="Z122"/>
      <c r="AA122"/>
      <c r="AB122"/>
      <c r="AC122"/>
      <c r="AD122"/>
      <c r="AE122"/>
    </row>
    <row r="123" spans="1:31" s="1" customFormat="1" hidden="1" x14ac:dyDescent="0.25">
      <c r="A123" s="7"/>
      <c r="C123"/>
      <c r="D123"/>
      <c r="E123"/>
      <c r="F123"/>
      <c r="G123"/>
      <c r="H123"/>
      <c r="I123"/>
      <c r="J123"/>
      <c r="K123"/>
      <c r="L123"/>
      <c r="M123"/>
      <c r="N123"/>
      <c r="O123"/>
      <c r="P123"/>
      <c r="Q123"/>
      <c r="R123"/>
      <c r="S123"/>
      <c r="T123"/>
      <c r="U123"/>
      <c r="V123"/>
      <c r="W123"/>
      <c r="X123"/>
      <c r="Y123"/>
      <c r="Z123"/>
      <c r="AA123"/>
      <c r="AB123"/>
      <c r="AC123"/>
      <c r="AD123"/>
      <c r="AE123"/>
    </row>
    <row r="124" spans="1:31" s="1" customFormat="1" hidden="1" x14ac:dyDescent="0.25">
      <c r="A124" s="7"/>
      <c r="C124"/>
      <c r="D124"/>
      <c r="E124"/>
      <c r="F124"/>
      <c r="G124"/>
      <c r="H124"/>
      <c r="I124"/>
      <c r="J124"/>
      <c r="K124"/>
      <c r="L124"/>
      <c r="M124"/>
      <c r="N124"/>
      <c r="O124"/>
      <c r="P124"/>
      <c r="Q124"/>
      <c r="R124"/>
      <c r="S124"/>
      <c r="T124"/>
      <c r="U124"/>
      <c r="V124"/>
      <c r="W124"/>
      <c r="X124"/>
      <c r="Y124"/>
      <c r="Z124"/>
      <c r="AA124"/>
      <c r="AB124"/>
      <c r="AC124"/>
      <c r="AD124"/>
      <c r="AE124"/>
    </row>
    <row r="125" spans="1:31" s="1" customFormat="1" hidden="1" x14ac:dyDescent="0.25">
      <c r="A125" s="7"/>
      <c r="C125"/>
      <c r="D125"/>
      <c r="E125"/>
      <c r="F125"/>
      <c r="G125"/>
      <c r="H125"/>
      <c r="I125"/>
      <c r="J125"/>
      <c r="K125"/>
      <c r="L125"/>
      <c r="M125"/>
      <c r="N125"/>
      <c r="O125"/>
      <c r="P125"/>
      <c r="Q125"/>
      <c r="R125"/>
      <c r="S125"/>
      <c r="T125"/>
      <c r="U125"/>
      <c r="V125"/>
      <c r="W125"/>
      <c r="X125"/>
      <c r="Y125"/>
      <c r="Z125"/>
      <c r="AA125"/>
      <c r="AB125"/>
      <c r="AC125"/>
      <c r="AD125"/>
      <c r="AE125"/>
    </row>
    <row r="126" spans="1:31" ht="15" customHeight="1" x14ac:dyDescent="0.25"/>
    <row r="127" spans="1:31" ht="15" customHeight="1" x14ac:dyDescent="0.25"/>
  </sheetData>
  <sheetProtection algorithmName="SHA-512" hashValue="8zAYnBd1k5oP+badcmDGoVa5u4zLcjuQZXvbTGvSAsN1Ksxa6eQpJZq/GugUzX9p1t9iuZXVdhWIggGcQnPfjw==" saltValue="/MTyXa3JWtpTmGfuol/gBw==" spinCount="100000" sheet="1" objects="1" scenarios="1" formatRows="0" autoFilter="0"/>
  <mergeCells count="35">
    <mergeCell ref="S18:W18"/>
    <mergeCell ref="X18:AB18"/>
    <mergeCell ref="Q19:R19"/>
    <mergeCell ref="S19:AB19"/>
    <mergeCell ref="B21:H21"/>
    <mergeCell ref="L21:M21"/>
    <mergeCell ref="N21:O21"/>
    <mergeCell ref="P21:T21"/>
    <mergeCell ref="U21:AB21"/>
    <mergeCell ref="Q13:R18"/>
    <mergeCell ref="S13:Y13"/>
    <mergeCell ref="Z13:AB13"/>
    <mergeCell ref="S14:AB14"/>
    <mergeCell ref="T15:W15"/>
    <mergeCell ref="X15:AB15"/>
    <mergeCell ref="S16:W16"/>
    <mergeCell ref="X16:AB16"/>
    <mergeCell ref="S17:W17"/>
    <mergeCell ref="X17:AB17"/>
    <mergeCell ref="Q9:R9"/>
    <mergeCell ref="S9:AB9"/>
    <mergeCell ref="Q10:R10"/>
    <mergeCell ref="S10:AB11"/>
    <mergeCell ref="Q11:R11"/>
    <mergeCell ref="Q12:R12"/>
    <mergeCell ref="S12:Y12"/>
    <mergeCell ref="Z12:AB12"/>
    <mergeCell ref="L1:P1"/>
    <mergeCell ref="L3:P3"/>
    <mergeCell ref="V6:Y6"/>
    <mergeCell ref="Z6:AB6"/>
    <mergeCell ref="Q8:R8"/>
    <mergeCell ref="S8:Y8"/>
    <mergeCell ref="Z8:AB8"/>
    <mergeCell ref="R7:U7"/>
  </mergeCells>
  <conditionalFormatting sqref="K1:L1 Q1:S1">
    <cfRule type="expression" dxfId="3" priority="4">
      <formula>$A1=0</formula>
    </cfRule>
  </conditionalFormatting>
  <conditionalFormatting sqref="K3:L3 Q3:S3">
    <cfRule type="expression" dxfId="2" priority="3">
      <formula>$A3=0</formula>
    </cfRule>
  </conditionalFormatting>
  <conditionalFormatting sqref="R7:U7">
    <cfRule type="expression" dxfId="1" priority="1">
      <formula>AND(NOT(A3=0),NOT(A1=0))</formula>
    </cfRule>
  </conditionalFormatting>
  <dataValidations count="2">
    <dataValidation allowBlank="1" showInputMessage="1" showErrorMessage="1" promptTitle="Formula Note" prompt="References in square brackets refer to column headings._x000a_E.G. [@[Invoice Issue Date ]] refers to column T" sqref="AA24:AA112" xr:uid="{83E27A2D-B293-42D4-9C7A-2BADA7F8FBD0}"/>
    <dataValidation allowBlank="1" showErrorMessage="1" sqref="AA23" xr:uid="{364ED29A-FF0A-42E3-BD36-9A235C8CA1E6}"/>
  </dataValidations>
  <pageMargins left="0.7" right="0.7" top="0.75" bottom="0.75" header="0.3" footer="0.3"/>
  <pageSetup paperSize="9"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F07DC-14D9-487D-9EE4-9A305DE65BCA}">
  <sheetPr codeName="Sheet14">
    <outlinePr summaryBelow="0"/>
  </sheetPr>
  <dimension ref="A1:AE80"/>
  <sheetViews>
    <sheetView showGridLines="0" showRowColHeaders="0"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defaultColWidth="0" defaultRowHeight="15" x14ac:dyDescent="0.25"/>
  <cols>
    <col min="1" max="1" width="3.85546875" customWidth="1"/>
    <col min="2" max="2" width="13.28515625" style="1" customWidth="1"/>
    <col min="3" max="3" width="14" customWidth="1"/>
    <col min="4" max="4" width="12" customWidth="1"/>
    <col min="5" max="5" width="14.42578125" customWidth="1"/>
    <col min="6" max="6" width="14" customWidth="1"/>
    <col min="7" max="7" width="12" customWidth="1"/>
    <col min="8" max="8" width="11.140625" bestFit="1" customWidth="1"/>
    <col min="9" max="9" width="37.28515625" customWidth="1"/>
    <col min="10" max="11" width="13.28515625" customWidth="1"/>
    <col min="12" max="12" width="14.28515625" customWidth="1"/>
    <col min="13" max="13" width="17.85546875" bestFit="1" customWidth="1"/>
    <col min="14" max="15" width="13.28515625" customWidth="1"/>
    <col min="16" max="16" width="12.5703125" bestFit="1" customWidth="1"/>
    <col min="17" max="18" width="13.28515625" customWidth="1"/>
    <col min="19" max="19" width="18.140625" bestFit="1" customWidth="1"/>
    <col min="20" max="20" width="15.140625" customWidth="1"/>
    <col min="21" max="21" width="19.7109375" customWidth="1"/>
    <col min="22" max="24" width="16.7109375" customWidth="1"/>
    <col min="25" max="25" width="18.5703125" bestFit="1" customWidth="1"/>
    <col min="26" max="28" width="16.7109375" customWidth="1"/>
    <col min="29" max="31" width="0.85546875" customWidth="1"/>
    <col min="32" max="16384" width="9.140625" hidden="1"/>
  </cols>
  <sheetData>
    <row r="1" spans="1:31" ht="36" x14ac:dyDescent="0.55000000000000004">
      <c r="A1" s="3"/>
      <c r="B1" s="3"/>
      <c r="C1" s="26" t="s">
        <v>85</v>
      </c>
      <c r="D1" s="3"/>
      <c r="E1" s="3"/>
      <c r="F1" s="12"/>
      <c r="G1" s="12"/>
      <c r="H1" s="3"/>
      <c r="I1" s="3"/>
      <c r="J1" s="3"/>
      <c r="K1" s="3"/>
      <c r="L1" s="12"/>
      <c r="M1" s="12"/>
      <c r="N1" s="12"/>
      <c r="O1" s="12"/>
      <c r="P1" s="12"/>
      <c r="Q1" s="3"/>
      <c r="R1" s="3"/>
      <c r="S1" s="3"/>
      <c r="T1" s="3"/>
      <c r="U1" s="3"/>
      <c r="V1" s="3"/>
      <c r="W1" s="3"/>
      <c r="X1" s="3"/>
      <c r="Y1" s="3"/>
      <c r="Z1" s="3"/>
      <c r="AA1" s="3"/>
      <c r="AB1" s="3"/>
      <c r="AC1" s="3"/>
      <c r="AD1" s="3"/>
      <c r="AE1" s="3"/>
    </row>
    <row r="2" spans="1:31" ht="26.25" customHeight="1" x14ac:dyDescent="0.25">
      <c r="A2" s="3"/>
      <c r="B2" s="13"/>
      <c r="C2" s="118" t="s">
        <v>394</v>
      </c>
      <c r="D2" s="117"/>
      <c r="E2" s="3"/>
      <c r="F2" s="3"/>
      <c r="G2" s="3"/>
      <c r="H2" s="3"/>
      <c r="I2" s="3"/>
      <c r="J2" s="3"/>
      <c r="K2" s="3"/>
      <c r="L2" s="3"/>
      <c r="M2" s="3"/>
      <c r="N2" s="3"/>
      <c r="O2" s="3"/>
      <c r="P2" s="3"/>
      <c r="Q2" s="3"/>
      <c r="R2" s="3"/>
      <c r="S2" s="3"/>
      <c r="T2" s="3"/>
      <c r="U2" s="3"/>
      <c r="V2" s="3"/>
      <c r="W2" s="3"/>
      <c r="X2" s="3"/>
      <c r="Y2" s="3"/>
      <c r="Z2" s="3"/>
      <c r="AA2" s="3"/>
      <c r="AB2" s="3"/>
      <c r="AC2" s="3"/>
      <c r="AD2" s="3"/>
      <c r="AE2" s="3"/>
    </row>
    <row r="3" spans="1:31" s="3" customFormat="1" ht="21" customHeight="1" x14ac:dyDescent="0.25"/>
    <row r="4" spans="1:31" s="3" customFormat="1" ht="31.5" customHeight="1" x14ac:dyDescent="0.25"/>
    <row r="5" spans="1:31" s="3" customFormat="1" ht="20.25" customHeight="1" x14ac:dyDescent="0.25"/>
    <row r="6" spans="1:31" s="75" customFormat="1" ht="21" customHeight="1" x14ac:dyDescent="0.5">
      <c r="A6" s="119"/>
      <c r="B6" s="74"/>
      <c r="C6" s="73"/>
      <c r="D6" s="73"/>
      <c r="E6" s="73"/>
      <c r="F6" s="73"/>
      <c r="G6" s="73"/>
      <c r="H6" s="73"/>
      <c r="I6" s="73"/>
      <c r="J6" s="73"/>
      <c r="K6" s="73"/>
      <c r="L6" s="73"/>
      <c r="M6" s="73"/>
      <c r="N6" s="73"/>
      <c r="O6" s="116"/>
      <c r="P6" s="73"/>
      <c r="Q6" s="73"/>
      <c r="R6" s="73"/>
      <c r="S6" s="73"/>
      <c r="T6" s="73"/>
      <c r="U6" s="73"/>
      <c r="V6" s="73"/>
      <c r="W6" s="73"/>
      <c r="X6" s="73"/>
      <c r="Y6" s="73"/>
      <c r="Z6" s="73"/>
      <c r="AA6" s="73"/>
      <c r="AB6" s="73"/>
      <c r="AC6" s="73"/>
      <c r="AD6" s="73"/>
      <c r="AE6" s="73"/>
    </row>
    <row r="7" spans="1:31" s="14" customFormat="1" ht="30" customHeight="1" x14ac:dyDescent="0.25">
      <c r="A7" s="24"/>
      <c r="B7" s="605" t="s">
        <v>148</v>
      </c>
      <c r="C7" s="605"/>
      <c r="D7" s="605"/>
      <c r="E7" s="605"/>
      <c r="F7" s="605"/>
      <c r="G7" s="605"/>
      <c r="H7" s="605"/>
      <c r="I7" s="30"/>
      <c r="J7" s="30"/>
      <c r="K7" s="76"/>
      <c r="L7" s="574" t="s">
        <v>149</v>
      </c>
      <c r="M7" s="575"/>
      <c r="N7" s="570" t="s">
        <v>150</v>
      </c>
      <c r="O7" s="571"/>
      <c r="P7" s="572" t="s">
        <v>151</v>
      </c>
      <c r="Q7" s="572"/>
      <c r="R7" s="572"/>
      <c r="S7" s="572"/>
      <c r="T7" s="573"/>
      <c r="U7" s="606" t="s">
        <v>152</v>
      </c>
      <c r="V7" s="607"/>
      <c r="W7" s="607"/>
      <c r="X7" s="607"/>
      <c r="Y7" s="607"/>
      <c r="Z7" s="607"/>
      <c r="AA7" s="607"/>
      <c r="AB7" s="607"/>
      <c r="AC7" s="24"/>
      <c r="AD7" s="24"/>
      <c r="AE7" s="24"/>
    </row>
    <row r="8" spans="1:31" s="65" customFormat="1" ht="5.25" x14ac:dyDescent="0.15">
      <c r="A8" s="60"/>
      <c r="B8" s="61"/>
      <c r="C8" s="61"/>
      <c r="D8" s="61"/>
      <c r="E8" s="61"/>
      <c r="F8" s="61"/>
      <c r="G8" s="61"/>
      <c r="H8" s="61"/>
      <c r="I8" s="60"/>
      <c r="J8" s="60"/>
      <c r="K8" s="77"/>
      <c r="L8" s="62"/>
      <c r="M8" s="78"/>
      <c r="N8" s="62"/>
      <c r="O8" s="78"/>
      <c r="P8" s="63"/>
      <c r="Q8" s="63"/>
      <c r="R8" s="63"/>
      <c r="S8" s="63"/>
      <c r="T8" s="79"/>
      <c r="U8" s="81"/>
      <c r="V8" s="81"/>
      <c r="W8" s="81"/>
      <c r="X8" s="81"/>
      <c r="Y8" s="81"/>
      <c r="Z8" s="81"/>
      <c r="AA8" s="81"/>
      <c r="AB8" s="314"/>
      <c r="AC8" s="60"/>
      <c r="AD8" s="60"/>
      <c r="AE8" s="60"/>
    </row>
    <row r="9" spans="1:31" s="15" customFormat="1" ht="63.75" thickBot="1" x14ac:dyDescent="0.3">
      <c r="A9" s="23"/>
      <c r="B9" s="344" t="s">
        <v>154</v>
      </c>
      <c r="C9" s="345" t="s">
        <v>155</v>
      </c>
      <c r="D9" s="345" t="s">
        <v>156</v>
      </c>
      <c r="E9" s="345" t="s">
        <v>157</v>
      </c>
      <c r="F9" s="345" t="s">
        <v>158</v>
      </c>
      <c r="G9" s="345" t="s">
        <v>159</v>
      </c>
      <c r="H9" s="370" t="s">
        <v>53</v>
      </c>
      <c r="I9" s="345" t="s">
        <v>160</v>
      </c>
      <c r="J9" s="366" t="s">
        <v>356</v>
      </c>
      <c r="K9" s="346" t="s">
        <v>162</v>
      </c>
      <c r="L9" s="344" t="s">
        <v>163</v>
      </c>
      <c r="M9" s="346" t="s">
        <v>164</v>
      </c>
      <c r="N9" s="344" t="s">
        <v>165</v>
      </c>
      <c r="O9" s="346" t="s">
        <v>166</v>
      </c>
      <c r="P9" s="344" t="s">
        <v>167</v>
      </c>
      <c r="Q9" s="344" t="s">
        <v>44</v>
      </c>
      <c r="R9" s="365" t="s">
        <v>48</v>
      </c>
      <c r="S9" s="344" t="s">
        <v>168</v>
      </c>
      <c r="T9" s="364" t="s">
        <v>41</v>
      </c>
      <c r="U9" s="363" t="s">
        <v>169</v>
      </c>
      <c r="V9" s="367" t="s">
        <v>357</v>
      </c>
      <c r="W9" s="368" t="s">
        <v>358</v>
      </c>
      <c r="X9" s="368" t="s">
        <v>337</v>
      </c>
      <c r="Y9" s="368" t="s">
        <v>339</v>
      </c>
      <c r="Z9" s="368" t="s">
        <v>340</v>
      </c>
      <c r="AA9" s="368" t="s">
        <v>60</v>
      </c>
      <c r="AB9" s="369" t="s">
        <v>395</v>
      </c>
      <c r="AC9" s="23"/>
      <c r="AD9" s="23"/>
      <c r="AE9" s="23"/>
    </row>
    <row r="10" spans="1:31" ht="16.5" thickTop="1" thickBot="1" x14ac:dyDescent="0.3">
      <c r="A10" s="482">
        <f>ROW(A$1)</f>
        <v>1</v>
      </c>
      <c r="B10" s="137" t="s">
        <v>171</v>
      </c>
      <c r="C10" s="138">
        <v>11111111111</v>
      </c>
      <c r="D10" s="138">
        <v>111111111</v>
      </c>
      <c r="E10" s="139" t="s">
        <v>172</v>
      </c>
      <c r="F10" s="140">
        <v>87963151792</v>
      </c>
      <c r="G10" s="141" t="s">
        <v>173</v>
      </c>
      <c r="H10" s="142">
        <v>34552</v>
      </c>
      <c r="I10" s="142" t="s">
        <v>174</v>
      </c>
      <c r="J10" s="143">
        <v>45446</v>
      </c>
      <c r="K10" s="144">
        <v>45476</v>
      </c>
      <c r="L10" s="145" t="s">
        <v>175</v>
      </c>
      <c r="M10" s="146" t="s">
        <v>176</v>
      </c>
      <c r="N10" s="147"/>
      <c r="O10" s="148"/>
      <c r="P10" s="149" t="s">
        <v>177</v>
      </c>
      <c r="Q10" s="150">
        <v>45448</v>
      </c>
      <c r="R10" s="150">
        <v>45448</v>
      </c>
      <c r="S10" s="150" t="s">
        <v>176</v>
      </c>
      <c r="T10" s="144"/>
      <c r="U10" s="151" t="s">
        <v>178</v>
      </c>
      <c r="V10" s="152" t="s">
        <v>178</v>
      </c>
      <c r="W10" s="152" t="s">
        <v>198</v>
      </c>
      <c r="X10" s="152" t="s">
        <v>198</v>
      </c>
      <c r="Y10" s="152" t="s">
        <v>360</v>
      </c>
      <c r="Z10" s="152" t="s">
        <v>198</v>
      </c>
      <c r="AA10" s="152">
        <v>30</v>
      </c>
      <c r="AB10" s="315" t="s">
        <v>198</v>
      </c>
      <c r="AC10" s="3"/>
      <c r="AD10" s="3"/>
      <c r="AE10" s="3"/>
    </row>
    <row r="11" spans="1:31" ht="16.5" thickTop="1" thickBot="1" x14ac:dyDescent="0.3">
      <c r="A11" s="482">
        <f>ROW(A$2)</f>
        <v>2</v>
      </c>
      <c r="B11" s="154" t="s">
        <v>171</v>
      </c>
      <c r="C11" s="155">
        <v>11111111111</v>
      </c>
      <c r="D11" s="155">
        <v>111111111</v>
      </c>
      <c r="E11" s="156" t="s">
        <v>179</v>
      </c>
      <c r="F11" s="157">
        <v>58532774186</v>
      </c>
      <c r="G11" s="158" t="s">
        <v>180</v>
      </c>
      <c r="H11" s="159">
        <v>5000</v>
      </c>
      <c r="I11" s="159" t="s">
        <v>181</v>
      </c>
      <c r="J11" s="160">
        <v>45473</v>
      </c>
      <c r="K11" s="161">
        <v>45478</v>
      </c>
      <c r="L11" s="162" t="s">
        <v>182</v>
      </c>
      <c r="M11" s="163" t="s">
        <v>183</v>
      </c>
      <c r="N11" s="164"/>
      <c r="O11" s="165"/>
      <c r="P11" s="166"/>
      <c r="Q11" s="167"/>
      <c r="R11" s="167"/>
      <c r="S11" s="167"/>
      <c r="T11" s="161"/>
      <c r="U11" s="151" t="s">
        <v>178</v>
      </c>
      <c r="V11" s="152" t="s">
        <v>178</v>
      </c>
      <c r="W11" s="152" t="s">
        <v>198</v>
      </c>
      <c r="X11" s="152" t="s">
        <v>198</v>
      </c>
      <c r="Y11" s="152" t="s">
        <v>360</v>
      </c>
      <c r="Z11" s="152" t="s">
        <v>198</v>
      </c>
      <c r="AA11" s="152">
        <v>7</v>
      </c>
      <c r="AB11" s="315" t="s">
        <v>198</v>
      </c>
      <c r="AC11" s="3"/>
      <c r="AD11" s="3"/>
      <c r="AE11" s="3"/>
    </row>
    <row r="12" spans="1:31" ht="16.5" thickTop="1" thickBot="1" x14ac:dyDescent="0.3">
      <c r="A12" s="482">
        <f>ROW(A$3)</f>
        <v>3</v>
      </c>
      <c r="B12" s="154" t="s">
        <v>171</v>
      </c>
      <c r="C12" s="155">
        <v>11111111111</v>
      </c>
      <c r="D12" s="155">
        <v>111111111</v>
      </c>
      <c r="E12" s="156" t="s">
        <v>172</v>
      </c>
      <c r="F12" s="157">
        <v>87963151792</v>
      </c>
      <c r="G12" s="158" t="s">
        <v>173</v>
      </c>
      <c r="H12" s="159">
        <v>14728</v>
      </c>
      <c r="I12" s="159" t="s">
        <v>174</v>
      </c>
      <c r="J12" s="160">
        <v>45458</v>
      </c>
      <c r="K12" s="161">
        <v>45481</v>
      </c>
      <c r="L12" s="162" t="s">
        <v>175</v>
      </c>
      <c r="M12" s="163" t="s">
        <v>176</v>
      </c>
      <c r="N12" s="168"/>
      <c r="O12" s="169"/>
      <c r="P12" s="166" t="s">
        <v>184</v>
      </c>
      <c r="Q12" s="167">
        <v>45462</v>
      </c>
      <c r="R12" s="167">
        <v>45463</v>
      </c>
      <c r="S12" s="170" t="s">
        <v>176</v>
      </c>
      <c r="T12" s="161"/>
      <c r="U12" s="151" t="s">
        <v>178</v>
      </c>
      <c r="V12" s="152" t="s">
        <v>178</v>
      </c>
      <c r="W12" s="152" t="s">
        <v>198</v>
      </c>
      <c r="X12" s="152" t="s">
        <v>198</v>
      </c>
      <c r="Y12" s="152" t="s">
        <v>360</v>
      </c>
      <c r="Z12" s="152" t="s">
        <v>198</v>
      </c>
      <c r="AA12" s="152">
        <v>30</v>
      </c>
      <c r="AB12" s="315" t="s">
        <v>198</v>
      </c>
      <c r="AC12" s="3"/>
      <c r="AD12" s="3"/>
      <c r="AE12" s="3"/>
    </row>
    <row r="13" spans="1:31" ht="16.5" thickTop="1" thickBot="1" x14ac:dyDescent="0.3">
      <c r="A13" s="482">
        <f>ROW(A$4)</f>
        <v>4</v>
      </c>
      <c r="B13" s="154" t="s">
        <v>171</v>
      </c>
      <c r="C13" s="171">
        <v>11111111111</v>
      </c>
      <c r="D13" s="171">
        <v>111111111</v>
      </c>
      <c r="E13" s="159" t="s">
        <v>185</v>
      </c>
      <c r="F13" s="157">
        <v>82493337096</v>
      </c>
      <c r="G13" s="158" t="s">
        <v>186</v>
      </c>
      <c r="H13" s="159">
        <v>20000</v>
      </c>
      <c r="I13" s="159" t="s">
        <v>187</v>
      </c>
      <c r="J13" s="160">
        <v>45458</v>
      </c>
      <c r="K13" s="172">
        <v>45485</v>
      </c>
      <c r="L13" s="173" t="s">
        <v>188</v>
      </c>
      <c r="M13" s="174" t="s">
        <v>176</v>
      </c>
      <c r="N13" s="151"/>
      <c r="O13" s="175"/>
      <c r="P13" s="176" t="s">
        <v>189</v>
      </c>
      <c r="Q13" s="177">
        <v>45458</v>
      </c>
      <c r="R13" s="177"/>
      <c r="S13" s="178" t="s">
        <v>176</v>
      </c>
      <c r="T13" s="172"/>
      <c r="U13" s="151" t="s">
        <v>178</v>
      </c>
      <c r="V13" s="152" t="s">
        <v>178</v>
      </c>
      <c r="W13" s="152" t="s">
        <v>198</v>
      </c>
      <c r="X13" s="152" t="s">
        <v>198</v>
      </c>
      <c r="Y13" s="152" t="s">
        <v>360</v>
      </c>
      <c r="Z13" s="152" t="s">
        <v>198</v>
      </c>
      <c r="AA13" s="152">
        <v>30</v>
      </c>
      <c r="AB13" s="315" t="s">
        <v>198</v>
      </c>
      <c r="AC13" s="3"/>
      <c r="AD13" s="3"/>
      <c r="AE13" s="3"/>
    </row>
    <row r="14" spans="1:31" ht="16.5" thickTop="1" thickBot="1" x14ac:dyDescent="0.3">
      <c r="A14" s="482">
        <f>ROW(A$5)</f>
        <v>5</v>
      </c>
      <c r="B14" s="154" t="s">
        <v>171</v>
      </c>
      <c r="C14" s="155">
        <v>11111111111</v>
      </c>
      <c r="D14" s="155">
        <v>111111111</v>
      </c>
      <c r="E14" s="156" t="s">
        <v>185</v>
      </c>
      <c r="F14" s="157">
        <v>82493337096</v>
      </c>
      <c r="G14" s="158" t="s">
        <v>186</v>
      </c>
      <c r="H14" s="159">
        <v>30000</v>
      </c>
      <c r="I14" s="159" t="s">
        <v>187</v>
      </c>
      <c r="J14" s="160">
        <v>45466</v>
      </c>
      <c r="K14" s="172">
        <v>45485</v>
      </c>
      <c r="L14" s="173" t="s">
        <v>188</v>
      </c>
      <c r="M14" s="174" t="s">
        <v>176</v>
      </c>
      <c r="N14" s="164"/>
      <c r="O14" s="165"/>
      <c r="P14" s="166" t="s">
        <v>191</v>
      </c>
      <c r="Q14" s="167">
        <v>45466</v>
      </c>
      <c r="R14" s="167"/>
      <c r="S14" s="178" t="s">
        <v>192</v>
      </c>
      <c r="T14" s="161"/>
      <c r="U14" s="151" t="s">
        <v>178</v>
      </c>
      <c r="V14" s="152" t="s">
        <v>178</v>
      </c>
      <c r="W14" s="152" t="s">
        <v>198</v>
      </c>
      <c r="X14" s="152" t="s">
        <v>198</v>
      </c>
      <c r="Y14" s="152" t="s">
        <v>360</v>
      </c>
      <c r="Z14" s="152" t="s">
        <v>198</v>
      </c>
      <c r="AA14" s="152">
        <v>30</v>
      </c>
      <c r="AB14" s="315" t="s">
        <v>198</v>
      </c>
      <c r="AC14" s="3"/>
      <c r="AD14" s="3"/>
      <c r="AE14" s="3"/>
    </row>
    <row r="15" spans="1:31" ht="16.5" thickTop="1" thickBot="1" x14ac:dyDescent="0.3">
      <c r="A15" s="482">
        <f>ROW(A$6)</f>
        <v>6</v>
      </c>
      <c r="B15" s="154" t="s">
        <v>171</v>
      </c>
      <c r="C15" s="155">
        <v>11111111111</v>
      </c>
      <c r="D15" s="155">
        <v>111111111</v>
      </c>
      <c r="E15" s="156" t="s">
        <v>185</v>
      </c>
      <c r="F15" s="157">
        <v>82493337096</v>
      </c>
      <c r="G15" s="158" t="s">
        <v>186</v>
      </c>
      <c r="H15" s="159">
        <v>10000</v>
      </c>
      <c r="I15" s="159" t="s">
        <v>187</v>
      </c>
      <c r="J15" s="160">
        <v>45473</v>
      </c>
      <c r="K15" s="172">
        <v>45485</v>
      </c>
      <c r="L15" s="173" t="s">
        <v>188</v>
      </c>
      <c r="M15" s="174" t="s">
        <v>176</v>
      </c>
      <c r="N15" s="164"/>
      <c r="O15" s="165"/>
      <c r="P15" s="166" t="s">
        <v>193</v>
      </c>
      <c r="Q15" s="167">
        <v>45473</v>
      </c>
      <c r="R15" s="167"/>
      <c r="S15" s="178" t="s">
        <v>176</v>
      </c>
      <c r="T15" s="161"/>
      <c r="U15" s="151" t="s">
        <v>178</v>
      </c>
      <c r="V15" s="152" t="s">
        <v>178</v>
      </c>
      <c r="W15" s="152" t="s">
        <v>198</v>
      </c>
      <c r="X15" s="152" t="s">
        <v>198</v>
      </c>
      <c r="Y15" s="152" t="s">
        <v>360</v>
      </c>
      <c r="Z15" s="152" t="s">
        <v>198</v>
      </c>
      <c r="AA15" s="152">
        <v>30</v>
      </c>
      <c r="AB15" s="315" t="s">
        <v>198</v>
      </c>
      <c r="AC15" s="3"/>
      <c r="AD15" s="3"/>
      <c r="AE15" s="3"/>
    </row>
    <row r="16" spans="1:31" ht="16.5" thickTop="1" thickBot="1" x14ac:dyDescent="0.3">
      <c r="A16" s="482">
        <f>ROW(A$7)</f>
        <v>7</v>
      </c>
      <c r="B16" s="154" t="s">
        <v>171</v>
      </c>
      <c r="C16" s="155">
        <v>11111111111</v>
      </c>
      <c r="D16" s="155">
        <v>111111111</v>
      </c>
      <c r="E16" s="156" t="s">
        <v>185</v>
      </c>
      <c r="F16" s="157">
        <v>82493337096</v>
      </c>
      <c r="G16" s="158" t="s">
        <v>186</v>
      </c>
      <c r="H16" s="159">
        <v>40000</v>
      </c>
      <c r="I16" s="159" t="s">
        <v>187</v>
      </c>
      <c r="J16" s="160">
        <v>45480</v>
      </c>
      <c r="K16" s="172">
        <v>45485</v>
      </c>
      <c r="L16" s="173" t="s">
        <v>188</v>
      </c>
      <c r="M16" s="174" t="s">
        <v>176</v>
      </c>
      <c r="N16" s="168"/>
      <c r="O16" s="169"/>
      <c r="P16" s="166" t="s">
        <v>194</v>
      </c>
      <c r="Q16" s="167">
        <v>45480</v>
      </c>
      <c r="R16" s="167"/>
      <c r="S16" s="178" t="s">
        <v>195</v>
      </c>
      <c r="T16" s="161"/>
      <c r="U16" s="151" t="s">
        <v>178</v>
      </c>
      <c r="V16" s="152" t="s">
        <v>178</v>
      </c>
      <c r="W16" s="152" t="s">
        <v>198</v>
      </c>
      <c r="X16" s="152" t="s">
        <v>198</v>
      </c>
      <c r="Y16" s="152" t="s">
        <v>360</v>
      </c>
      <c r="Z16" s="152" t="s">
        <v>198</v>
      </c>
      <c r="AA16" s="152">
        <v>30</v>
      </c>
      <c r="AB16" s="315" t="s">
        <v>198</v>
      </c>
      <c r="AC16" s="3"/>
      <c r="AD16" s="3"/>
      <c r="AE16" s="3"/>
    </row>
    <row r="17" spans="1:31" ht="16.5" thickTop="1" thickBot="1" x14ac:dyDescent="0.3">
      <c r="A17" s="482">
        <f>ROW(A$8)</f>
        <v>8</v>
      </c>
      <c r="B17" s="154" t="s">
        <v>171</v>
      </c>
      <c r="C17" s="171">
        <v>11111111111</v>
      </c>
      <c r="D17" s="171">
        <v>111111111</v>
      </c>
      <c r="E17" s="159" t="s">
        <v>200</v>
      </c>
      <c r="F17" s="157">
        <v>96765817107</v>
      </c>
      <c r="G17" s="158" t="s">
        <v>201</v>
      </c>
      <c r="H17" s="159">
        <v>36040</v>
      </c>
      <c r="I17" s="159" t="s">
        <v>202</v>
      </c>
      <c r="J17" s="160">
        <v>45443</v>
      </c>
      <c r="K17" s="172">
        <v>45501</v>
      </c>
      <c r="L17" s="173" t="s">
        <v>203</v>
      </c>
      <c r="M17" s="174" t="s">
        <v>204</v>
      </c>
      <c r="N17" s="151"/>
      <c r="O17" s="175"/>
      <c r="P17" s="176" t="s">
        <v>205</v>
      </c>
      <c r="Q17" s="177">
        <v>45444</v>
      </c>
      <c r="R17" s="177"/>
      <c r="S17" s="178" t="s">
        <v>204</v>
      </c>
      <c r="T17" s="172"/>
      <c r="U17" s="151" t="s">
        <v>178</v>
      </c>
      <c r="V17" s="152" t="s">
        <v>178</v>
      </c>
      <c r="W17" s="152" t="s">
        <v>178</v>
      </c>
      <c r="X17" s="152" t="s">
        <v>198</v>
      </c>
      <c r="Y17" s="152" t="s">
        <v>360</v>
      </c>
      <c r="Z17" s="152" t="s">
        <v>198</v>
      </c>
      <c r="AA17" s="152">
        <v>62</v>
      </c>
      <c r="AB17" s="315" t="s">
        <v>198</v>
      </c>
      <c r="AC17" s="3"/>
      <c r="AD17" s="3"/>
      <c r="AE17" s="3"/>
    </row>
    <row r="18" spans="1:31" ht="16.5" thickTop="1" thickBot="1" x14ac:dyDescent="0.3">
      <c r="A18" s="482">
        <f>ROW(A$9)</f>
        <v>9</v>
      </c>
      <c r="B18" s="154" t="s">
        <v>171</v>
      </c>
      <c r="C18" s="171">
        <v>11111111111</v>
      </c>
      <c r="D18" s="171">
        <v>111111111</v>
      </c>
      <c r="E18" s="159" t="s">
        <v>206</v>
      </c>
      <c r="F18" s="157">
        <v>19381374702</v>
      </c>
      <c r="G18" s="158" t="s">
        <v>207</v>
      </c>
      <c r="H18" s="159">
        <v>81215</v>
      </c>
      <c r="I18" s="159" t="s">
        <v>202</v>
      </c>
      <c r="J18" s="160">
        <v>45478</v>
      </c>
      <c r="K18" s="172">
        <v>45505</v>
      </c>
      <c r="L18" s="173"/>
      <c r="M18" s="174"/>
      <c r="N18" s="151"/>
      <c r="O18" s="175"/>
      <c r="P18" s="176" t="s">
        <v>208</v>
      </c>
      <c r="Q18" s="177">
        <v>45479</v>
      </c>
      <c r="R18" s="177">
        <v>45480</v>
      </c>
      <c r="S18" s="178"/>
      <c r="T18" s="172">
        <v>45493</v>
      </c>
      <c r="U18" s="151" t="s">
        <v>178</v>
      </c>
      <c r="V18" s="152" t="s">
        <v>178</v>
      </c>
      <c r="W18" s="152" t="s">
        <v>198</v>
      </c>
      <c r="X18" s="152" t="s">
        <v>198</v>
      </c>
      <c r="Y18" s="152" t="s">
        <v>360</v>
      </c>
      <c r="Z18" s="152" t="s">
        <v>198</v>
      </c>
      <c r="AA18" s="152">
        <v>15</v>
      </c>
      <c r="AB18" s="315" t="s">
        <v>198</v>
      </c>
      <c r="AC18" s="3"/>
      <c r="AD18" s="3"/>
      <c r="AE18" s="3"/>
    </row>
    <row r="19" spans="1:31" ht="16.5" thickTop="1" thickBot="1" x14ac:dyDescent="0.3">
      <c r="A19" s="482">
        <f>ROW(A$10)</f>
        <v>10</v>
      </c>
      <c r="B19" s="179" t="s">
        <v>171</v>
      </c>
      <c r="C19" s="178">
        <v>11111111111</v>
      </c>
      <c r="D19" s="178">
        <v>111111111</v>
      </c>
      <c r="E19" s="180" t="s">
        <v>172</v>
      </c>
      <c r="F19" s="181">
        <v>87963151792</v>
      </c>
      <c r="G19" s="182" t="s">
        <v>173</v>
      </c>
      <c r="H19" s="180">
        <v>72684</v>
      </c>
      <c r="I19" s="180" t="s">
        <v>174</v>
      </c>
      <c r="J19" s="177">
        <v>45488</v>
      </c>
      <c r="K19" s="172">
        <v>45508</v>
      </c>
      <c r="L19" s="173" t="s">
        <v>175</v>
      </c>
      <c r="M19" s="174" t="s">
        <v>176</v>
      </c>
      <c r="N19" s="151"/>
      <c r="O19" s="175"/>
      <c r="P19" s="176" t="s">
        <v>209</v>
      </c>
      <c r="Q19" s="177">
        <v>45487</v>
      </c>
      <c r="R19" s="177">
        <v>45491</v>
      </c>
      <c r="S19" s="178" t="s">
        <v>176</v>
      </c>
      <c r="T19" s="172"/>
      <c r="U19" s="151" t="s">
        <v>178</v>
      </c>
      <c r="V19" s="152" t="s">
        <v>178</v>
      </c>
      <c r="W19" s="152" t="s">
        <v>198</v>
      </c>
      <c r="X19" s="152" t="s">
        <v>198</v>
      </c>
      <c r="Y19" s="152" t="s">
        <v>360</v>
      </c>
      <c r="Z19" s="152" t="s">
        <v>198</v>
      </c>
      <c r="AA19" s="152">
        <v>30</v>
      </c>
      <c r="AB19" s="315" t="s">
        <v>198</v>
      </c>
      <c r="AC19" s="3"/>
      <c r="AD19" s="3"/>
      <c r="AE19" s="3"/>
    </row>
    <row r="20" spans="1:31" ht="16.5" thickTop="1" thickBot="1" x14ac:dyDescent="0.3">
      <c r="A20" s="482">
        <f>ROW(A$11)</f>
        <v>11</v>
      </c>
      <c r="B20" s="179" t="s">
        <v>171</v>
      </c>
      <c r="C20" s="178">
        <v>11111111111</v>
      </c>
      <c r="D20" s="178">
        <v>111111111</v>
      </c>
      <c r="E20" s="183" t="s">
        <v>179</v>
      </c>
      <c r="F20" s="181">
        <v>58532774186</v>
      </c>
      <c r="G20" s="182" t="s">
        <v>180</v>
      </c>
      <c r="H20" s="180">
        <v>5000</v>
      </c>
      <c r="I20" s="180" t="s">
        <v>181</v>
      </c>
      <c r="J20" s="177">
        <v>45504</v>
      </c>
      <c r="K20" s="161">
        <v>45510</v>
      </c>
      <c r="L20" s="162" t="s">
        <v>182</v>
      </c>
      <c r="M20" s="163" t="s">
        <v>183</v>
      </c>
      <c r="N20" s="168"/>
      <c r="O20" s="169"/>
      <c r="P20" s="166"/>
      <c r="Q20" s="167"/>
      <c r="R20" s="167"/>
      <c r="S20" s="170"/>
      <c r="T20" s="161"/>
      <c r="U20" s="151" t="s">
        <v>178</v>
      </c>
      <c r="V20" s="152" t="s">
        <v>178</v>
      </c>
      <c r="W20" s="152" t="s">
        <v>198</v>
      </c>
      <c r="X20" s="152" t="s">
        <v>198</v>
      </c>
      <c r="Y20" s="152" t="s">
        <v>360</v>
      </c>
      <c r="Z20" s="152" t="s">
        <v>198</v>
      </c>
      <c r="AA20" s="152">
        <v>7</v>
      </c>
      <c r="AB20" s="315" t="s">
        <v>198</v>
      </c>
      <c r="AC20" s="3"/>
      <c r="AD20" s="3"/>
      <c r="AE20" s="3"/>
    </row>
    <row r="21" spans="1:31" ht="16.5" thickTop="1" thickBot="1" x14ac:dyDescent="0.3">
      <c r="A21" s="482">
        <f>ROW(A$12)</f>
        <v>12</v>
      </c>
      <c r="B21" s="179" t="s">
        <v>171</v>
      </c>
      <c r="C21" s="178">
        <v>11111111111</v>
      </c>
      <c r="D21" s="178">
        <v>111111111</v>
      </c>
      <c r="E21" s="183" t="s">
        <v>206</v>
      </c>
      <c r="F21" s="181">
        <v>19381374702</v>
      </c>
      <c r="G21" s="182" t="s">
        <v>207</v>
      </c>
      <c r="H21" s="180">
        <v>85232</v>
      </c>
      <c r="I21" s="180" t="s">
        <v>202</v>
      </c>
      <c r="J21" s="177">
        <v>45478</v>
      </c>
      <c r="K21" s="161">
        <v>45516</v>
      </c>
      <c r="L21" s="162"/>
      <c r="M21" s="163"/>
      <c r="N21" s="168"/>
      <c r="O21" s="169"/>
      <c r="P21" s="166" t="s">
        <v>216</v>
      </c>
      <c r="Q21" s="167">
        <v>45479</v>
      </c>
      <c r="R21" s="167">
        <v>45480</v>
      </c>
      <c r="S21" s="170"/>
      <c r="T21" s="161">
        <v>45493</v>
      </c>
      <c r="U21" s="151" t="s">
        <v>178</v>
      </c>
      <c r="V21" s="152" t="s">
        <v>178</v>
      </c>
      <c r="W21" s="152" t="s">
        <v>198</v>
      </c>
      <c r="X21" s="152" t="s">
        <v>198</v>
      </c>
      <c r="Y21" s="152" t="s">
        <v>360</v>
      </c>
      <c r="Z21" s="152" t="s">
        <v>198</v>
      </c>
      <c r="AA21" s="152">
        <v>15</v>
      </c>
      <c r="AB21" s="315" t="s">
        <v>198</v>
      </c>
      <c r="AC21" s="3"/>
      <c r="AD21" s="3"/>
      <c r="AE21" s="3"/>
    </row>
    <row r="22" spans="1:31" ht="16.5" thickTop="1" thickBot="1" x14ac:dyDescent="0.3">
      <c r="A22" s="482">
        <f>ROW(A$13)</f>
        <v>13</v>
      </c>
      <c r="B22" s="179" t="s">
        <v>171</v>
      </c>
      <c r="C22" s="178">
        <v>11111111111</v>
      </c>
      <c r="D22" s="178">
        <v>111111111</v>
      </c>
      <c r="E22" s="183" t="s">
        <v>213</v>
      </c>
      <c r="F22" s="181">
        <v>11498108491</v>
      </c>
      <c r="G22" s="182" t="s">
        <v>214</v>
      </c>
      <c r="H22" s="180">
        <v>55867</v>
      </c>
      <c r="I22" s="180" t="s">
        <v>202</v>
      </c>
      <c r="J22" s="177">
        <v>45501</v>
      </c>
      <c r="K22" s="161">
        <v>45524</v>
      </c>
      <c r="L22" s="162"/>
      <c r="M22" s="163"/>
      <c r="N22" s="168"/>
      <c r="O22" s="169"/>
      <c r="P22" s="166" t="s">
        <v>223</v>
      </c>
      <c r="Q22" s="167">
        <v>45501</v>
      </c>
      <c r="R22" s="167"/>
      <c r="S22" s="170" t="s">
        <v>24</v>
      </c>
      <c r="T22" s="161"/>
      <c r="U22" s="151" t="s">
        <v>178</v>
      </c>
      <c r="V22" s="152" t="s">
        <v>178</v>
      </c>
      <c r="W22" s="152" t="s">
        <v>198</v>
      </c>
      <c r="X22" s="152" t="s">
        <v>198</v>
      </c>
      <c r="Y22" s="152" t="s">
        <v>360</v>
      </c>
      <c r="Z22" s="152" t="s">
        <v>198</v>
      </c>
      <c r="AA22" s="152">
        <v>0</v>
      </c>
      <c r="AB22" s="315" t="s">
        <v>198</v>
      </c>
      <c r="AC22" s="3"/>
      <c r="AD22" s="3"/>
      <c r="AE22" s="3"/>
    </row>
    <row r="23" spans="1:31" ht="16.5" thickTop="1" thickBot="1" x14ac:dyDescent="0.3">
      <c r="A23" s="482">
        <f>ROW(A$14)</f>
        <v>14</v>
      </c>
      <c r="B23" s="179" t="s">
        <v>171</v>
      </c>
      <c r="C23" s="178">
        <v>11111111111</v>
      </c>
      <c r="D23" s="178">
        <v>111111111</v>
      </c>
      <c r="E23" s="183" t="s">
        <v>225</v>
      </c>
      <c r="F23" s="181">
        <v>39290228900</v>
      </c>
      <c r="G23" s="182" t="s">
        <v>226</v>
      </c>
      <c r="H23" s="180">
        <v>35917</v>
      </c>
      <c r="I23" s="180" t="s">
        <v>174</v>
      </c>
      <c r="J23" s="177">
        <v>45522</v>
      </c>
      <c r="K23" s="161">
        <v>45525</v>
      </c>
      <c r="L23" s="162" t="s">
        <v>227</v>
      </c>
      <c r="M23" s="163" t="s">
        <v>192</v>
      </c>
      <c r="N23" s="168"/>
      <c r="O23" s="169"/>
      <c r="P23" s="166" t="s">
        <v>228</v>
      </c>
      <c r="Q23" s="167">
        <v>45523</v>
      </c>
      <c r="R23" s="167">
        <v>45525</v>
      </c>
      <c r="S23" s="170" t="s">
        <v>24</v>
      </c>
      <c r="T23" s="161"/>
      <c r="U23" s="151" t="s">
        <v>178</v>
      </c>
      <c r="V23" s="152" t="s">
        <v>178</v>
      </c>
      <c r="W23" s="152" t="s">
        <v>198</v>
      </c>
      <c r="X23" s="152" t="s">
        <v>198</v>
      </c>
      <c r="Y23" s="152" t="s">
        <v>360</v>
      </c>
      <c r="Z23" s="152" t="s">
        <v>198</v>
      </c>
      <c r="AA23" s="152">
        <v>14</v>
      </c>
      <c r="AB23" s="315" t="s">
        <v>198</v>
      </c>
      <c r="AC23" s="3"/>
      <c r="AD23" s="3"/>
      <c r="AE23" s="3"/>
    </row>
    <row r="24" spans="1:31" ht="16.5" thickTop="1" thickBot="1" x14ac:dyDescent="0.3">
      <c r="A24" s="482">
        <f>ROW(A$15)</f>
        <v>15</v>
      </c>
      <c r="B24" s="179" t="s">
        <v>171</v>
      </c>
      <c r="C24" s="178">
        <v>11111111111</v>
      </c>
      <c r="D24" s="178">
        <v>111111111</v>
      </c>
      <c r="E24" s="183" t="s">
        <v>200</v>
      </c>
      <c r="F24" s="181">
        <v>96765817107</v>
      </c>
      <c r="G24" s="182" t="s">
        <v>201</v>
      </c>
      <c r="H24" s="180">
        <v>2545</v>
      </c>
      <c r="I24" s="180" t="s">
        <v>202</v>
      </c>
      <c r="J24" s="177">
        <v>45473</v>
      </c>
      <c r="K24" s="161">
        <v>45532</v>
      </c>
      <c r="L24" s="162" t="s">
        <v>203</v>
      </c>
      <c r="M24" s="163" t="s">
        <v>204</v>
      </c>
      <c r="N24" s="168"/>
      <c r="O24" s="169"/>
      <c r="P24" s="166" t="s">
        <v>232</v>
      </c>
      <c r="Q24" s="167">
        <v>45474</v>
      </c>
      <c r="R24" s="167"/>
      <c r="S24" s="170" t="s">
        <v>204</v>
      </c>
      <c r="T24" s="161"/>
      <c r="U24" s="151" t="s">
        <v>178</v>
      </c>
      <c r="V24" s="152" t="s">
        <v>178</v>
      </c>
      <c r="W24" s="152" t="s">
        <v>178</v>
      </c>
      <c r="X24" s="152" t="s">
        <v>198</v>
      </c>
      <c r="Y24" s="152" t="s">
        <v>360</v>
      </c>
      <c r="Z24" s="152" t="s">
        <v>198</v>
      </c>
      <c r="AA24" s="152">
        <v>62</v>
      </c>
      <c r="AB24" s="315" t="s">
        <v>198</v>
      </c>
      <c r="AC24" s="3"/>
      <c r="AD24" s="3"/>
      <c r="AE24" s="3"/>
    </row>
    <row r="25" spans="1:31" ht="16.5" thickTop="1" thickBot="1" x14ac:dyDescent="0.3">
      <c r="A25" s="482">
        <f>ROW(A$16)</f>
        <v>16</v>
      </c>
      <c r="B25" s="179" t="s">
        <v>171</v>
      </c>
      <c r="C25" s="178">
        <v>11111111111</v>
      </c>
      <c r="D25" s="178">
        <v>111111111</v>
      </c>
      <c r="E25" s="183" t="s">
        <v>206</v>
      </c>
      <c r="F25" s="181">
        <v>19381374702</v>
      </c>
      <c r="G25" s="182" t="s">
        <v>207</v>
      </c>
      <c r="H25" s="180">
        <v>85069</v>
      </c>
      <c r="I25" s="180" t="s">
        <v>202</v>
      </c>
      <c r="J25" s="177">
        <v>45532</v>
      </c>
      <c r="K25" s="161">
        <v>45538</v>
      </c>
      <c r="L25" s="162"/>
      <c r="M25" s="163"/>
      <c r="N25" s="168"/>
      <c r="O25" s="169"/>
      <c r="P25" s="166" t="s">
        <v>236</v>
      </c>
      <c r="Q25" s="167">
        <v>45532</v>
      </c>
      <c r="R25" s="167"/>
      <c r="S25" s="170" t="s">
        <v>24</v>
      </c>
      <c r="T25" s="161"/>
      <c r="U25" s="151" t="s">
        <v>178</v>
      </c>
      <c r="V25" s="152" t="s">
        <v>178</v>
      </c>
      <c r="W25" s="152" t="s">
        <v>198</v>
      </c>
      <c r="X25" s="152" t="s">
        <v>198</v>
      </c>
      <c r="Y25" s="152" t="s">
        <v>360</v>
      </c>
      <c r="Z25" s="152" t="s">
        <v>198</v>
      </c>
      <c r="AA25" s="152">
        <v>0</v>
      </c>
      <c r="AB25" s="315" t="s">
        <v>198</v>
      </c>
      <c r="AC25" s="3"/>
      <c r="AD25" s="3"/>
      <c r="AE25" s="3"/>
    </row>
    <row r="26" spans="1:31" ht="16.5" thickTop="1" thickBot="1" x14ac:dyDescent="0.3">
      <c r="A26" s="482">
        <f>ROW(A$17)</f>
        <v>17</v>
      </c>
      <c r="B26" s="179" t="s">
        <v>171</v>
      </c>
      <c r="C26" s="178">
        <v>11111111111</v>
      </c>
      <c r="D26" s="178">
        <v>111111111</v>
      </c>
      <c r="E26" s="183" t="s">
        <v>172</v>
      </c>
      <c r="F26" s="181">
        <v>87963151792</v>
      </c>
      <c r="G26" s="182" t="s">
        <v>173</v>
      </c>
      <c r="H26" s="180">
        <v>15000</v>
      </c>
      <c r="I26" s="180" t="s">
        <v>174</v>
      </c>
      <c r="J26" s="177">
        <v>45513</v>
      </c>
      <c r="K26" s="161">
        <v>45540</v>
      </c>
      <c r="L26" s="162" t="s">
        <v>175</v>
      </c>
      <c r="M26" s="163" t="s">
        <v>176</v>
      </c>
      <c r="N26" s="168"/>
      <c r="O26" s="169"/>
      <c r="P26" s="166" t="s">
        <v>237</v>
      </c>
      <c r="Q26" s="167">
        <v>45513</v>
      </c>
      <c r="R26" s="167">
        <v>45515</v>
      </c>
      <c r="S26" s="170" t="s">
        <v>176</v>
      </c>
      <c r="T26" s="161"/>
      <c r="U26" s="151" t="s">
        <v>178</v>
      </c>
      <c r="V26" s="152" t="s">
        <v>178</v>
      </c>
      <c r="W26" s="152" t="s">
        <v>198</v>
      </c>
      <c r="X26" s="152" t="s">
        <v>198</v>
      </c>
      <c r="Y26" s="152" t="s">
        <v>360</v>
      </c>
      <c r="Z26" s="152" t="s">
        <v>198</v>
      </c>
      <c r="AA26" s="152">
        <v>30</v>
      </c>
      <c r="AB26" s="315" t="s">
        <v>198</v>
      </c>
      <c r="AC26" s="3"/>
      <c r="AD26" s="3"/>
      <c r="AE26" s="3"/>
    </row>
    <row r="27" spans="1:31" ht="16.5" thickTop="1" thickBot="1" x14ac:dyDescent="0.3">
      <c r="A27" s="482">
        <f>ROW(A$18)</f>
        <v>18</v>
      </c>
      <c r="B27" s="179" t="s">
        <v>171</v>
      </c>
      <c r="C27" s="178">
        <v>11111111111</v>
      </c>
      <c r="D27" s="178">
        <v>111111111</v>
      </c>
      <c r="E27" s="183" t="s">
        <v>179</v>
      </c>
      <c r="F27" s="181">
        <v>58532774186</v>
      </c>
      <c r="G27" s="182" t="s">
        <v>180</v>
      </c>
      <c r="H27" s="180">
        <v>5000</v>
      </c>
      <c r="I27" s="180" t="s">
        <v>181</v>
      </c>
      <c r="J27" s="177">
        <v>45535</v>
      </c>
      <c r="K27" s="161">
        <v>45541</v>
      </c>
      <c r="L27" s="162" t="s">
        <v>182</v>
      </c>
      <c r="M27" s="163" t="s">
        <v>183</v>
      </c>
      <c r="N27" s="168"/>
      <c r="O27" s="169"/>
      <c r="P27" s="166"/>
      <c r="Q27" s="167"/>
      <c r="R27" s="167"/>
      <c r="S27" s="170"/>
      <c r="T27" s="161"/>
      <c r="U27" s="151" t="s">
        <v>178</v>
      </c>
      <c r="V27" s="152" t="s">
        <v>178</v>
      </c>
      <c r="W27" s="152" t="s">
        <v>198</v>
      </c>
      <c r="X27" s="152" t="s">
        <v>198</v>
      </c>
      <c r="Y27" s="152" t="s">
        <v>360</v>
      </c>
      <c r="Z27" s="152" t="s">
        <v>198</v>
      </c>
      <c r="AA27" s="152">
        <v>7</v>
      </c>
      <c r="AB27" s="315" t="s">
        <v>198</v>
      </c>
      <c r="AC27" s="3"/>
      <c r="AD27" s="3"/>
      <c r="AE27" s="3"/>
    </row>
    <row r="28" spans="1:31" ht="16.5" thickTop="1" thickBot="1" x14ac:dyDescent="0.3">
      <c r="A28" s="482">
        <f>ROW(A$19)</f>
        <v>19</v>
      </c>
      <c r="B28" s="179" t="s">
        <v>171</v>
      </c>
      <c r="C28" s="178">
        <v>11111111111</v>
      </c>
      <c r="D28" s="178">
        <v>111111111</v>
      </c>
      <c r="E28" s="183" t="s">
        <v>200</v>
      </c>
      <c r="F28" s="181">
        <v>96765817107</v>
      </c>
      <c r="G28" s="182" t="s">
        <v>201</v>
      </c>
      <c r="H28" s="180">
        <v>3922</v>
      </c>
      <c r="I28" s="180" t="s">
        <v>202</v>
      </c>
      <c r="J28" s="177">
        <v>45504</v>
      </c>
      <c r="K28" s="161">
        <v>45563</v>
      </c>
      <c r="L28" s="162" t="s">
        <v>203</v>
      </c>
      <c r="M28" s="163" t="s">
        <v>204</v>
      </c>
      <c r="N28" s="168"/>
      <c r="O28" s="169"/>
      <c r="P28" s="166" t="s">
        <v>242</v>
      </c>
      <c r="Q28" s="167">
        <v>45505</v>
      </c>
      <c r="R28" s="167"/>
      <c r="S28" s="170" t="s">
        <v>204</v>
      </c>
      <c r="T28" s="161"/>
      <c r="U28" s="151" t="s">
        <v>178</v>
      </c>
      <c r="V28" s="152" t="s">
        <v>178</v>
      </c>
      <c r="W28" s="152" t="s">
        <v>178</v>
      </c>
      <c r="X28" s="152" t="s">
        <v>198</v>
      </c>
      <c r="Y28" s="152" t="s">
        <v>360</v>
      </c>
      <c r="Z28" s="152" t="s">
        <v>198</v>
      </c>
      <c r="AA28" s="152">
        <v>62</v>
      </c>
      <c r="AB28" s="315" t="s">
        <v>198</v>
      </c>
      <c r="AC28" s="3"/>
      <c r="AD28" s="3"/>
      <c r="AE28" s="3"/>
    </row>
    <row r="29" spans="1:31" ht="16.5" thickTop="1" thickBot="1" x14ac:dyDescent="0.3">
      <c r="A29" s="482">
        <f>ROW(A$20)</f>
        <v>20</v>
      </c>
      <c r="B29" s="179" t="s">
        <v>171</v>
      </c>
      <c r="C29" s="178">
        <v>11111111111</v>
      </c>
      <c r="D29" s="178">
        <v>111111111</v>
      </c>
      <c r="E29" s="183" t="s">
        <v>179</v>
      </c>
      <c r="F29" s="181">
        <v>58532774186</v>
      </c>
      <c r="G29" s="182" t="s">
        <v>180</v>
      </c>
      <c r="H29" s="180">
        <v>5000</v>
      </c>
      <c r="I29" s="180" t="s">
        <v>181</v>
      </c>
      <c r="J29" s="177">
        <v>45565</v>
      </c>
      <c r="K29" s="161">
        <v>45574</v>
      </c>
      <c r="L29" s="162" t="s">
        <v>182</v>
      </c>
      <c r="M29" s="163" t="s">
        <v>183</v>
      </c>
      <c r="N29" s="168"/>
      <c r="O29" s="169"/>
      <c r="P29" s="166"/>
      <c r="Q29" s="167"/>
      <c r="R29" s="167"/>
      <c r="S29" s="170"/>
      <c r="T29" s="161"/>
      <c r="U29" s="151" t="s">
        <v>178</v>
      </c>
      <c r="V29" s="152" t="s">
        <v>178</v>
      </c>
      <c r="W29" s="152" t="s">
        <v>198</v>
      </c>
      <c r="X29" s="152" t="s">
        <v>198</v>
      </c>
      <c r="Y29" s="152" t="s">
        <v>360</v>
      </c>
      <c r="Z29" s="152" t="s">
        <v>198</v>
      </c>
      <c r="AA29" s="152">
        <v>7</v>
      </c>
      <c r="AB29" s="315" t="s">
        <v>198</v>
      </c>
      <c r="AC29" s="3"/>
      <c r="AD29" s="3"/>
      <c r="AE29" s="3"/>
    </row>
    <row r="30" spans="1:31" ht="16.5" thickTop="1" thickBot="1" x14ac:dyDescent="0.3">
      <c r="A30" s="482">
        <f>ROW(A$21)</f>
        <v>21</v>
      </c>
      <c r="B30" s="179" t="s">
        <v>171</v>
      </c>
      <c r="C30" s="178">
        <v>11111111111</v>
      </c>
      <c r="D30" s="178">
        <v>111111111</v>
      </c>
      <c r="E30" s="183" t="s">
        <v>172</v>
      </c>
      <c r="F30" s="181">
        <v>87963151792</v>
      </c>
      <c r="G30" s="182" t="s">
        <v>173</v>
      </c>
      <c r="H30" s="180">
        <v>51570</v>
      </c>
      <c r="I30" s="180" t="s">
        <v>174</v>
      </c>
      <c r="J30" s="177">
        <v>45513</v>
      </c>
      <c r="K30" s="161">
        <v>45581</v>
      </c>
      <c r="L30" s="162" t="s">
        <v>175</v>
      </c>
      <c r="M30" s="163" t="s">
        <v>176</v>
      </c>
      <c r="N30" s="168"/>
      <c r="O30" s="169"/>
      <c r="P30" s="166" t="s">
        <v>243</v>
      </c>
      <c r="Q30" s="167">
        <v>45513</v>
      </c>
      <c r="R30" s="167">
        <v>45523</v>
      </c>
      <c r="S30" s="170" t="s">
        <v>176</v>
      </c>
      <c r="T30" s="161"/>
      <c r="U30" s="151" t="s">
        <v>178</v>
      </c>
      <c r="V30" s="152" t="s">
        <v>178</v>
      </c>
      <c r="W30" s="152" t="s">
        <v>198</v>
      </c>
      <c r="X30" s="152" t="s">
        <v>198</v>
      </c>
      <c r="Y30" s="152" t="s">
        <v>360</v>
      </c>
      <c r="Z30" s="152" t="s">
        <v>198</v>
      </c>
      <c r="AA30" s="152">
        <v>30</v>
      </c>
      <c r="AB30" s="315" t="s">
        <v>198</v>
      </c>
      <c r="AC30" s="3"/>
      <c r="AD30" s="3"/>
      <c r="AE30" s="3"/>
    </row>
    <row r="31" spans="1:31" ht="16.5" thickTop="1" thickBot="1" x14ac:dyDescent="0.3">
      <c r="A31" s="482">
        <f>ROW(A$22)</f>
        <v>22</v>
      </c>
      <c r="B31" s="179" t="s">
        <v>171</v>
      </c>
      <c r="C31" s="178">
        <v>11111111111</v>
      </c>
      <c r="D31" s="178">
        <v>111111111</v>
      </c>
      <c r="E31" s="183" t="s">
        <v>200</v>
      </c>
      <c r="F31" s="181">
        <v>96765817107</v>
      </c>
      <c r="G31" s="182" t="s">
        <v>201</v>
      </c>
      <c r="H31" s="180">
        <v>14180</v>
      </c>
      <c r="I31" s="180" t="s">
        <v>202</v>
      </c>
      <c r="J31" s="177">
        <v>45535</v>
      </c>
      <c r="K31" s="161">
        <v>45593</v>
      </c>
      <c r="L31" s="162" t="s">
        <v>203</v>
      </c>
      <c r="M31" s="163" t="s">
        <v>204</v>
      </c>
      <c r="N31" s="168"/>
      <c r="O31" s="169"/>
      <c r="P31" s="166" t="s">
        <v>244</v>
      </c>
      <c r="Q31" s="167">
        <v>45536</v>
      </c>
      <c r="R31" s="167"/>
      <c r="S31" s="170" t="s">
        <v>204</v>
      </c>
      <c r="T31" s="161"/>
      <c r="U31" s="151" t="s">
        <v>178</v>
      </c>
      <c r="V31" s="152" t="s">
        <v>178</v>
      </c>
      <c r="W31" s="152" t="s">
        <v>178</v>
      </c>
      <c r="X31" s="152" t="s">
        <v>198</v>
      </c>
      <c r="Y31" s="152" t="s">
        <v>360</v>
      </c>
      <c r="Z31" s="152" t="s">
        <v>198</v>
      </c>
      <c r="AA31" s="152">
        <v>62</v>
      </c>
      <c r="AB31" s="315" t="s">
        <v>198</v>
      </c>
      <c r="AC31" s="3"/>
      <c r="AD31" s="3"/>
      <c r="AE31" s="3"/>
    </row>
    <row r="32" spans="1:31" ht="16.5" thickTop="1" thickBot="1" x14ac:dyDescent="0.3">
      <c r="A32" s="482">
        <f>ROW(A$23)</f>
        <v>23</v>
      </c>
      <c r="B32" s="179" t="s">
        <v>171</v>
      </c>
      <c r="C32" s="178">
        <v>11111111111</v>
      </c>
      <c r="D32" s="178">
        <v>111111111</v>
      </c>
      <c r="E32" s="183" t="s">
        <v>179</v>
      </c>
      <c r="F32" s="181">
        <v>58532774186</v>
      </c>
      <c r="G32" s="182" t="s">
        <v>180</v>
      </c>
      <c r="H32" s="180">
        <v>5000</v>
      </c>
      <c r="I32" s="180" t="s">
        <v>181</v>
      </c>
      <c r="J32" s="177">
        <v>45596</v>
      </c>
      <c r="K32" s="161">
        <v>45602</v>
      </c>
      <c r="L32" s="162" t="s">
        <v>182</v>
      </c>
      <c r="M32" s="163" t="s">
        <v>183</v>
      </c>
      <c r="N32" s="168"/>
      <c r="O32" s="169"/>
      <c r="P32" s="166"/>
      <c r="Q32" s="167"/>
      <c r="R32" s="167"/>
      <c r="S32" s="170"/>
      <c r="T32" s="161"/>
      <c r="U32" s="151" t="s">
        <v>178</v>
      </c>
      <c r="V32" s="152" t="s">
        <v>178</v>
      </c>
      <c r="W32" s="152" t="s">
        <v>198</v>
      </c>
      <c r="X32" s="152" t="s">
        <v>198</v>
      </c>
      <c r="Y32" s="152" t="s">
        <v>360</v>
      </c>
      <c r="Z32" s="152" t="s">
        <v>198</v>
      </c>
      <c r="AA32" s="152">
        <v>7</v>
      </c>
      <c r="AB32" s="315" t="s">
        <v>198</v>
      </c>
      <c r="AC32" s="3"/>
      <c r="AD32" s="3"/>
      <c r="AE32" s="3"/>
    </row>
    <row r="33" spans="1:31" ht="16.5" thickTop="1" thickBot="1" x14ac:dyDescent="0.3">
      <c r="A33" s="482">
        <f>ROW(A$24)</f>
        <v>24</v>
      </c>
      <c r="B33" s="179" t="s">
        <v>171</v>
      </c>
      <c r="C33" s="178">
        <v>11111111111</v>
      </c>
      <c r="D33" s="178">
        <v>111111111</v>
      </c>
      <c r="E33" s="183" t="s">
        <v>213</v>
      </c>
      <c r="F33" s="181">
        <v>11498108491</v>
      </c>
      <c r="G33" s="182" t="s">
        <v>214</v>
      </c>
      <c r="H33" s="180">
        <v>30876</v>
      </c>
      <c r="I33" s="180" t="s">
        <v>174</v>
      </c>
      <c r="J33" s="177">
        <v>45562</v>
      </c>
      <c r="K33" s="161">
        <v>45611</v>
      </c>
      <c r="L33" s="162"/>
      <c r="M33" s="163"/>
      <c r="N33" s="168"/>
      <c r="O33" s="169"/>
      <c r="P33" s="166" t="s">
        <v>246</v>
      </c>
      <c r="Q33" s="167">
        <v>45568</v>
      </c>
      <c r="R33" s="167"/>
      <c r="S33" s="170" t="s">
        <v>176</v>
      </c>
      <c r="T33" s="161"/>
      <c r="U33" s="151" t="s">
        <v>178</v>
      </c>
      <c r="V33" s="152" t="s">
        <v>178</v>
      </c>
      <c r="W33" s="152" t="s">
        <v>198</v>
      </c>
      <c r="X33" s="152" t="s">
        <v>198</v>
      </c>
      <c r="Y33" s="152" t="s">
        <v>360</v>
      </c>
      <c r="Z33" s="152" t="s">
        <v>198</v>
      </c>
      <c r="AA33" s="152">
        <v>30</v>
      </c>
      <c r="AB33" s="315" t="s">
        <v>198</v>
      </c>
      <c r="AC33" s="3"/>
      <c r="AD33" s="3"/>
      <c r="AE33" s="3"/>
    </row>
    <row r="34" spans="1:31" ht="16.5" thickTop="1" thickBot="1" x14ac:dyDescent="0.3">
      <c r="A34" s="482">
        <f>ROW(A$25)</f>
        <v>25</v>
      </c>
      <c r="B34" s="179" t="s">
        <v>171</v>
      </c>
      <c r="C34" s="178">
        <v>11111111111</v>
      </c>
      <c r="D34" s="178">
        <v>111111111</v>
      </c>
      <c r="E34" s="183" t="s">
        <v>200</v>
      </c>
      <c r="F34" s="181">
        <v>96765817107</v>
      </c>
      <c r="G34" s="182" t="s">
        <v>201</v>
      </c>
      <c r="H34" s="180">
        <v>70524</v>
      </c>
      <c r="I34" s="180" t="s">
        <v>202</v>
      </c>
      <c r="J34" s="177">
        <v>45565</v>
      </c>
      <c r="K34" s="161">
        <v>45624</v>
      </c>
      <c r="L34" s="162" t="s">
        <v>203</v>
      </c>
      <c r="M34" s="163" t="s">
        <v>204</v>
      </c>
      <c r="N34" s="168"/>
      <c r="O34" s="169"/>
      <c r="P34" s="166" t="s">
        <v>247</v>
      </c>
      <c r="Q34" s="167">
        <v>45566</v>
      </c>
      <c r="R34" s="167"/>
      <c r="S34" s="170" t="s">
        <v>204</v>
      </c>
      <c r="T34" s="161"/>
      <c r="U34" s="151" t="s">
        <v>178</v>
      </c>
      <c r="V34" s="152" t="s">
        <v>178</v>
      </c>
      <c r="W34" s="152" t="s">
        <v>178</v>
      </c>
      <c r="X34" s="152" t="s">
        <v>198</v>
      </c>
      <c r="Y34" s="152" t="s">
        <v>360</v>
      </c>
      <c r="Z34" s="152" t="s">
        <v>198</v>
      </c>
      <c r="AA34" s="152">
        <v>62</v>
      </c>
      <c r="AB34" s="315" t="s">
        <v>198</v>
      </c>
      <c r="AC34" s="3"/>
      <c r="AD34" s="3"/>
      <c r="AE34" s="3"/>
    </row>
    <row r="35" spans="1:31" ht="16.5" thickTop="1" thickBot="1" x14ac:dyDescent="0.3">
      <c r="A35" s="482">
        <f>ROW(A$26)</f>
        <v>26</v>
      </c>
      <c r="B35" s="179" t="s">
        <v>171</v>
      </c>
      <c r="C35" s="178">
        <v>11111111111</v>
      </c>
      <c r="D35" s="178">
        <v>111111111</v>
      </c>
      <c r="E35" s="183" t="s">
        <v>179</v>
      </c>
      <c r="F35" s="181">
        <v>58532774186</v>
      </c>
      <c r="G35" s="182" t="s">
        <v>180</v>
      </c>
      <c r="H35" s="180">
        <v>5000</v>
      </c>
      <c r="I35" s="180" t="s">
        <v>181</v>
      </c>
      <c r="J35" s="177">
        <v>45626</v>
      </c>
      <c r="K35" s="161">
        <v>45632</v>
      </c>
      <c r="L35" s="162" t="s">
        <v>182</v>
      </c>
      <c r="M35" s="163" t="s">
        <v>183</v>
      </c>
      <c r="N35" s="168"/>
      <c r="O35" s="169"/>
      <c r="P35" s="166"/>
      <c r="Q35" s="167"/>
      <c r="R35" s="167"/>
      <c r="S35" s="170"/>
      <c r="T35" s="161"/>
      <c r="U35" s="151" t="s">
        <v>178</v>
      </c>
      <c r="V35" s="152" t="s">
        <v>178</v>
      </c>
      <c r="W35" s="152" t="s">
        <v>198</v>
      </c>
      <c r="X35" s="152" t="s">
        <v>198</v>
      </c>
      <c r="Y35" s="152" t="s">
        <v>360</v>
      </c>
      <c r="Z35" s="152" t="s">
        <v>198</v>
      </c>
      <c r="AA35" s="152">
        <v>7</v>
      </c>
      <c r="AB35" s="315" t="s">
        <v>198</v>
      </c>
      <c r="AC35" s="3"/>
      <c r="AD35" s="3"/>
      <c r="AE35" s="3"/>
    </row>
    <row r="36" spans="1:31" ht="16.5" thickTop="1" thickBot="1" x14ac:dyDescent="0.3">
      <c r="A36" s="482">
        <f>ROW(A$27)</f>
        <v>27</v>
      </c>
      <c r="B36" s="179" t="s">
        <v>171</v>
      </c>
      <c r="C36" s="178">
        <v>11111111111</v>
      </c>
      <c r="D36" s="178">
        <v>111111111</v>
      </c>
      <c r="E36" s="183" t="s">
        <v>213</v>
      </c>
      <c r="F36" s="181">
        <v>11498108491</v>
      </c>
      <c r="G36" s="182" t="s">
        <v>214</v>
      </c>
      <c r="H36" s="180">
        <v>20000</v>
      </c>
      <c r="I36" s="180" t="s">
        <v>174</v>
      </c>
      <c r="J36" s="177">
        <v>45634</v>
      </c>
      <c r="K36" s="161">
        <v>45636</v>
      </c>
      <c r="L36" s="162"/>
      <c r="M36" s="163"/>
      <c r="N36" s="168"/>
      <c r="O36" s="169"/>
      <c r="P36" s="166" t="s">
        <v>248</v>
      </c>
      <c r="Q36" s="167">
        <v>45634</v>
      </c>
      <c r="R36" s="167">
        <v>45636</v>
      </c>
      <c r="S36" s="170"/>
      <c r="T36" s="161">
        <v>45647</v>
      </c>
      <c r="U36" s="151" t="s">
        <v>178</v>
      </c>
      <c r="V36" s="152" t="s">
        <v>178</v>
      </c>
      <c r="W36" s="152" t="s">
        <v>198</v>
      </c>
      <c r="X36" s="152" t="s">
        <v>198</v>
      </c>
      <c r="Y36" s="152" t="s">
        <v>360</v>
      </c>
      <c r="Z36" s="152" t="s">
        <v>178</v>
      </c>
      <c r="AA36" s="152">
        <v>14</v>
      </c>
      <c r="AB36" s="315" t="s">
        <v>198</v>
      </c>
      <c r="AC36" s="3"/>
      <c r="AD36" s="3"/>
      <c r="AE36" s="3"/>
    </row>
    <row r="37" spans="1:31" ht="16.5" thickTop="1" thickBot="1" x14ac:dyDescent="0.3">
      <c r="A37" s="482">
        <f>ROW(A$28)</f>
        <v>28</v>
      </c>
      <c r="B37" s="179" t="s">
        <v>171</v>
      </c>
      <c r="C37" s="178">
        <v>22222222222</v>
      </c>
      <c r="D37" s="178">
        <v>222222222</v>
      </c>
      <c r="E37" s="183" t="s">
        <v>185</v>
      </c>
      <c r="F37" s="181">
        <v>82493337096</v>
      </c>
      <c r="G37" s="182" t="s">
        <v>186</v>
      </c>
      <c r="H37" s="180">
        <v>86965</v>
      </c>
      <c r="I37" s="180" t="s">
        <v>250</v>
      </c>
      <c r="J37" s="177">
        <v>45611</v>
      </c>
      <c r="K37" s="161">
        <v>45644</v>
      </c>
      <c r="L37" s="162" t="s">
        <v>251</v>
      </c>
      <c r="M37" s="163" t="s">
        <v>176</v>
      </c>
      <c r="N37" s="168"/>
      <c r="O37" s="169"/>
      <c r="P37" s="166" t="s">
        <v>252</v>
      </c>
      <c r="Q37" s="167">
        <v>45611</v>
      </c>
      <c r="R37" s="167"/>
      <c r="S37" s="170" t="s">
        <v>176</v>
      </c>
      <c r="T37" s="161"/>
      <c r="U37" s="151" t="s">
        <v>178</v>
      </c>
      <c r="V37" s="152" t="s">
        <v>178</v>
      </c>
      <c r="W37" s="152" t="s">
        <v>198</v>
      </c>
      <c r="X37" s="152" t="s">
        <v>198</v>
      </c>
      <c r="Y37" s="152" t="s">
        <v>360</v>
      </c>
      <c r="Z37" s="152" t="s">
        <v>198</v>
      </c>
      <c r="AA37" s="152">
        <v>30</v>
      </c>
      <c r="AB37" s="315" t="s">
        <v>198</v>
      </c>
      <c r="AC37" s="3"/>
      <c r="AD37" s="3"/>
      <c r="AE37" s="3"/>
    </row>
    <row r="38" spans="1:31" ht="16.5" thickTop="1" thickBot="1" x14ac:dyDescent="0.3">
      <c r="A38" s="482">
        <f>ROW(A$29)</f>
        <v>29</v>
      </c>
      <c r="B38" s="179" t="s">
        <v>171</v>
      </c>
      <c r="C38" s="178">
        <v>22222222222</v>
      </c>
      <c r="D38" s="178">
        <v>222222222</v>
      </c>
      <c r="E38" s="183" t="s">
        <v>200</v>
      </c>
      <c r="F38" s="181">
        <v>96765817107</v>
      </c>
      <c r="G38" s="182" t="s">
        <v>201</v>
      </c>
      <c r="H38" s="180">
        <v>84202</v>
      </c>
      <c r="I38" s="180" t="s">
        <v>202</v>
      </c>
      <c r="J38" s="177">
        <v>45596</v>
      </c>
      <c r="K38" s="161">
        <v>45653</v>
      </c>
      <c r="L38" s="162" t="s">
        <v>203</v>
      </c>
      <c r="M38" s="163" t="s">
        <v>204</v>
      </c>
      <c r="N38" s="168"/>
      <c r="O38" s="169"/>
      <c r="P38" s="166" t="s">
        <v>253</v>
      </c>
      <c r="Q38" s="167">
        <v>45597</v>
      </c>
      <c r="R38" s="167"/>
      <c r="S38" s="170" t="s">
        <v>204</v>
      </c>
      <c r="T38" s="161"/>
      <c r="U38" s="151" t="s">
        <v>178</v>
      </c>
      <c r="V38" s="152" t="s">
        <v>178</v>
      </c>
      <c r="W38" s="152" t="s">
        <v>178</v>
      </c>
      <c r="X38" s="152" t="s">
        <v>198</v>
      </c>
      <c r="Y38" s="152" t="s">
        <v>360</v>
      </c>
      <c r="Z38" s="152" t="s">
        <v>198</v>
      </c>
      <c r="AA38" s="152">
        <v>62</v>
      </c>
      <c r="AB38" s="315" t="s">
        <v>198</v>
      </c>
      <c r="AC38" s="3"/>
      <c r="AD38" s="3"/>
      <c r="AE38" s="3"/>
    </row>
    <row r="39" spans="1:31" ht="16.5" thickTop="1" thickBot="1" x14ac:dyDescent="0.3">
      <c r="A39" s="482">
        <f>ROW(A$30)</f>
        <v>30</v>
      </c>
      <c r="B39" s="179" t="s">
        <v>171</v>
      </c>
      <c r="C39" s="178">
        <v>22222222222</v>
      </c>
      <c r="D39" s="178">
        <v>222222222</v>
      </c>
      <c r="E39" s="183" t="s">
        <v>213</v>
      </c>
      <c r="F39" s="181">
        <v>11498108491</v>
      </c>
      <c r="G39" s="182" t="s">
        <v>214</v>
      </c>
      <c r="H39" s="180">
        <v>80000</v>
      </c>
      <c r="I39" s="180" t="s">
        <v>174</v>
      </c>
      <c r="J39" s="177">
        <v>45634</v>
      </c>
      <c r="K39" s="161">
        <v>45654</v>
      </c>
      <c r="L39" s="162"/>
      <c r="M39" s="163"/>
      <c r="N39" s="168"/>
      <c r="O39" s="169"/>
      <c r="P39" s="166" t="s">
        <v>248</v>
      </c>
      <c r="Q39" s="167">
        <v>45634</v>
      </c>
      <c r="R39" s="167">
        <v>45636</v>
      </c>
      <c r="S39" s="170"/>
      <c r="T39" s="161">
        <v>45647</v>
      </c>
      <c r="U39" s="151" t="s">
        <v>178</v>
      </c>
      <c r="V39" s="152" t="s">
        <v>178</v>
      </c>
      <c r="W39" s="152" t="s">
        <v>198</v>
      </c>
      <c r="X39" s="152" t="s">
        <v>198</v>
      </c>
      <c r="Y39" s="152" t="s">
        <v>360</v>
      </c>
      <c r="Z39" s="152" t="s">
        <v>198</v>
      </c>
      <c r="AA39" s="152">
        <v>14</v>
      </c>
      <c r="AB39" s="315" t="s">
        <v>198</v>
      </c>
      <c r="AC39" s="3"/>
      <c r="AD39" s="3"/>
      <c r="AE39" s="3"/>
    </row>
    <row r="40" spans="1:31" ht="16.5" thickTop="1" thickBot="1" x14ac:dyDescent="0.3">
      <c r="A40" s="482">
        <f>ROW(A$31)</f>
        <v>31</v>
      </c>
      <c r="B40" s="179" t="s">
        <v>210</v>
      </c>
      <c r="C40" s="178">
        <v>22222222222</v>
      </c>
      <c r="D40" s="178">
        <v>222222222</v>
      </c>
      <c r="E40" s="183" t="s">
        <v>213</v>
      </c>
      <c r="F40" s="181">
        <v>11498108491</v>
      </c>
      <c r="G40" s="182" t="s">
        <v>214</v>
      </c>
      <c r="H40" s="180">
        <v>70073</v>
      </c>
      <c r="I40" s="180" t="s">
        <v>202</v>
      </c>
      <c r="J40" s="177">
        <v>45471</v>
      </c>
      <c r="K40" s="161">
        <v>45476</v>
      </c>
      <c r="L40" s="162"/>
      <c r="M40" s="163"/>
      <c r="N40" s="168"/>
      <c r="O40" s="169"/>
      <c r="P40" s="166" t="s">
        <v>257</v>
      </c>
      <c r="Q40" s="167">
        <v>45471</v>
      </c>
      <c r="R40" s="167"/>
      <c r="S40" s="170" t="s">
        <v>24</v>
      </c>
      <c r="T40" s="161"/>
      <c r="U40" s="151" t="s">
        <v>178</v>
      </c>
      <c r="V40" s="152" t="s">
        <v>178</v>
      </c>
      <c r="W40" s="152" t="s">
        <v>198</v>
      </c>
      <c r="X40" s="152" t="s">
        <v>198</v>
      </c>
      <c r="Y40" s="152" t="s">
        <v>360</v>
      </c>
      <c r="Z40" s="152" t="s">
        <v>198</v>
      </c>
      <c r="AA40" s="152">
        <v>0</v>
      </c>
      <c r="AB40" s="315" t="s">
        <v>198</v>
      </c>
      <c r="AC40" s="3"/>
      <c r="AD40" s="3"/>
      <c r="AE40" s="3"/>
    </row>
    <row r="41" spans="1:31" ht="16.5" thickTop="1" thickBot="1" x14ac:dyDescent="0.3">
      <c r="A41" s="482">
        <f>ROW(A$32)</f>
        <v>32</v>
      </c>
      <c r="B41" s="179" t="s">
        <v>210</v>
      </c>
      <c r="C41" s="178">
        <v>22222222222</v>
      </c>
      <c r="D41" s="178">
        <v>222222222</v>
      </c>
      <c r="E41" s="183" t="s">
        <v>259</v>
      </c>
      <c r="F41" s="181">
        <v>44020098588</v>
      </c>
      <c r="G41" s="182" t="s">
        <v>260</v>
      </c>
      <c r="H41" s="180">
        <v>53176</v>
      </c>
      <c r="I41" s="180" t="s">
        <v>174</v>
      </c>
      <c r="J41" s="177">
        <v>45473</v>
      </c>
      <c r="K41" s="161">
        <v>45498</v>
      </c>
      <c r="L41" s="162" t="s">
        <v>261</v>
      </c>
      <c r="M41" s="163" t="s">
        <v>22</v>
      </c>
      <c r="N41" s="168">
        <v>45474</v>
      </c>
      <c r="O41" s="169" t="s">
        <v>22</v>
      </c>
      <c r="P41" s="166"/>
      <c r="Q41" s="167"/>
      <c r="R41" s="167"/>
      <c r="S41" s="170"/>
      <c r="T41" s="161"/>
      <c r="U41" s="151" t="s">
        <v>178</v>
      </c>
      <c r="V41" s="152" t="s">
        <v>178</v>
      </c>
      <c r="W41" s="152" t="s">
        <v>198</v>
      </c>
      <c r="X41" s="152" t="s">
        <v>198</v>
      </c>
      <c r="Y41" s="152" t="s">
        <v>360</v>
      </c>
      <c r="Z41" s="152" t="s">
        <v>198</v>
      </c>
      <c r="AA41" s="152">
        <v>31</v>
      </c>
      <c r="AB41" s="315" t="s">
        <v>198</v>
      </c>
      <c r="AC41" s="3"/>
      <c r="AD41" s="3"/>
      <c r="AE41" s="3"/>
    </row>
    <row r="42" spans="1:31" ht="16.5" thickTop="1" thickBot="1" x14ac:dyDescent="0.3">
      <c r="A42" s="482">
        <f>ROW(A$33)</f>
        <v>33</v>
      </c>
      <c r="B42" s="179" t="s">
        <v>210</v>
      </c>
      <c r="C42" s="178">
        <v>22222222222</v>
      </c>
      <c r="D42" s="178">
        <v>222222222</v>
      </c>
      <c r="E42" s="183" t="s">
        <v>213</v>
      </c>
      <c r="F42" s="181">
        <v>11498108491</v>
      </c>
      <c r="G42" s="182" t="s">
        <v>214</v>
      </c>
      <c r="H42" s="180">
        <v>900</v>
      </c>
      <c r="I42" s="180" t="s">
        <v>263</v>
      </c>
      <c r="J42" s="177">
        <v>45512</v>
      </c>
      <c r="K42" s="161">
        <v>45515</v>
      </c>
      <c r="L42" s="162"/>
      <c r="M42" s="163"/>
      <c r="N42" s="168"/>
      <c r="O42" s="169"/>
      <c r="P42" s="166" t="s">
        <v>264</v>
      </c>
      <c r="Q42" s="167">
        <v>45512</v>
      </c>
      <c r="R42" s="167">
        <v>45512</v>
      </c>
      <c r="S42" s="170" t="s">
        <v>265</v>
      </c>
      <c r="T42" s="161"/>
      <c r="U42" s="151" t="s">
        <v>178</v>
      </c>
      <c r="V42" s="152" t="s">
        <v>178</v>
      </c>
      <c r="W42" s="152" t="s">
        <v>198</v>
      </c>
      <c r="X42" s="152" t="s">
        <v>198</v>
      </c>
      <c r="Y42" s="152" t="s">
        <v>360</v>
      </c>
      <c r="Z42" s="152" t="s">
        <v>198</v>
      </c>
      <c r="AA42" s="152">
        <v>30</v>
      </c>
      <c r="AB42" s="315" t="s">
        <v>198</v>
      </c>
      <c r="AC42" s="3"/>
      <c r="AD42" s="3"/>
      <c r="AE42" s="3"/>
    </row>
    <row r="43" spans="1:31" ht="16.5" thickTop="1" thickBot="1" x14ac:dyDescent="0.3">
      <c r="A43" s="482">
        <f>ROW(A$34)</f>
        <v>34</v>
      </c>
      <c r="B43" s="179" t="s">
        <v>210</v>
      </c>
      <c r="C43" s="178">
        <v>22222222222</v>
      </c>
      <c r="D43" s="178">
        <v>222222222</v>
      </c>
      <c r="E43" s="183" t="s">
        <v>259</v>
      </c>
      <c r="F43" s="181">
        <v>44020098588</v>
      </c>
      <c r="G43" s="182" t="s">
        <v>260</v>
      </c>
      <c r="H43" s="180">
        <v>30324</v>
      </c>
      <c r="I43" s="180" t="s">
        <v>174</v>
      </c>
      <c r="J43" s="177">
        <v>45504</v>
      </c>
      <c r="K43" s="161">
        <v>45527</v>
      </c>
      <c r="L43" s="162" t="s">
        <v>261</v>
      </c>
      <c r="M43" s="163" t="s">
        <v>22</v>
      </c>
      <c r="N43" s="168">
        <v>45505</v>
      </c>
      <c r="O43" s="169" t="s">
        <v>22</v>
      </c>
      <c r="P43" s="166"/>
      <c r="Q43" s="167"/>
      <c r="R43" s="167"/>
      <c r="S43" s="170"/>
      <c r="T43" s="161"/>
      <c r="U43" s="151" t="s">
        <v>178</v>
      </c>
      <c r="V43" s="152" t="s">
        <v>178</v>
      </c>
      <c r="W43" s="152" t="s">
        <v>198</v>
      </c>
      <c r="X43" s="152" t="s">
        <v>198</v>
      </c>
      <c r="Y43" s="152" t="s">
        <v>360</v>
      </c>
      <c r="Z43" s="152" t="s">
        <v>198</v>
      </c>
      <c r="AA43" s="152">
        <v>31</v>
      </c>
      <c r="AB43" s="315" t="s">
        <v>198</v>
      </c>
      <c r="AC43" s="3"/>
      <c r="AD43" s="3"/>
      <c r="AE43" s="3"/>
    </row>
    <row r="44" spans="1:31" ht="16.5" thickTop="1" thickBot="1" x14ac:dyDescent="0.3">
      <c r="A44" s="482">
        <f>ROW(A$35)</f>
        <v>35</v>
      </c>
      <c r="B44" s="179" t="s">
        <v>210</v>
      </c>
      <c r="C44" s="178">
        <v>22222222222</v>
      </c>
      <c r="D44" s="178">
        <v>222222222</v>
      </c>
      <c r="E44" s="183" t="s">
        <v>213</v>
      </c>
      <c r="F44" s="181">
        <v>11498108491</v>
      </c>
      <c r="G44" s="182" t="s">
        <v>214</v>
      </c>
      <c r="H44" s="180">
        <v>1000</v>
      </c>
      <c r="I44" s="180" t="s">
        <v>202</v>
      </c>
      <c r="J44" s="177">
        <v>45479</v>
      </c>
      <c r="K44" s="161">
        <v>45534</v>
      </c>
      <c r="L44" s="162"/>
      <c r="M44" s="163"/>
      <c r="N44" s="168"/>
      <c r="O44" s="169"/>
      <c r="P44" s="166" t="s">
        <v>267</v>
      </c>
      <c r="Q44" s="167">
        <v>45481</v>
      </c>
      <c r="R44" s="167">
        <v>45488</v>
      </c>
      <c r="S44" s="170"/>
      <c r="T44" s="161">
        <v>45518</v>
      </c>
      <c r="U44" s="151" t="s">
        <v>178</v>
      </c>
      <c r="V44" s="152" t="s">
        <v>178</v>
      </c>
      <c r="W44" s="152" t="s">
        <v>198</v>
      </c>
      <c r="X44" s="152" t="s">
        <v>198</v>
      </c>
      <c r="Y44" s="152" t="s">
        <v>360</v>
      </c>
      <c r="Z44" s="152" t="s">
        <v>198</v>
      </c>
      <c r="AA44" s="152">
        <v>38</v>
      </c>
      <c r="AB44" s="315" t="s">
        <v>198</v>
      </c>
      <c r="AC44" s="3"/>
      <c r="AD44" s="3"/>
      <c r="AE44" s="3"/>
    </row>
    <row r="45" spans="1:31" ht="16.5" thickTop="1" thickBot="1" x14ac:dyDescent="0.3">
      <c r="A45" s="482">
        <f>ROW(A$36)</f>
        <v>36</v>
      </c>
      <c r="B45" s="179" t="s">
        <v>210</v>
      </c>
      <c r="C45" s="178">
        <v>22222222222</v>
      </c>
      <c r="D45" s="178">
        <v>222222222</v>
      </c>
      <c r="E45" s="183" t="s">
        <v>259</v>
      </c>
      <c r="F45" s="181">
        <v>44020098588</v>
      </c>
      <c r="G45" s="182" t="s">
        <v>260</v>
      </c>
      <c r="H45" s="180">
        <v>96837</v>
      </c>
      <c r="I45" s="180" t="s">
        <v>174</v>
      </c>
      <c r="J45" s="177">
        <v>45535</v>
      </c>
      <c r="K45" s="161">
        <v>45558</v>
      </c>
      <c r="L45" s="162" t="s">
        <v>261</v>
      </c>
      <c r="M45" s="163" t="s">
        <v>22</v>
      </c>
      <c r="N45" s="168">
        <v>45536</v>
      </c>
      <c r="O45" s="169" t="s">
        <v>22</v>
      </c>
      <c r="P45" s="166"/>
      <c r="Q45" s="167"/>
      <c r="R45" s="167"/>
      <c r="S45" s="170"/>
      <c r="T45" s="161"/>
      <c r="U45" s="151" t="s">
        <v>178</v>
      </c>
      <c r="V45" s="152" t="s">
        <v>178</v>
      </c>
      <c r="W45" s="152" t="s">
        <v>198</v>
      </c>
      <c r="X45" s="152" t="s">
        <v>198</v>
      </c>
      <c r="Y45" s="152" t="s">
        <v>360</v>
      </c>
      <c r="Z45" s="152" t="s">
        <v>198</v>
      </c>
      <c r="AA45" s="152">
        <v>31</v>
      </c>
      <c r="AB45" s="315" t="s">
        <v>198</v>
      </c>
      <c r="AC45" s="3"/>
      <c r="AD45" s="3"/>
      <c r="AE45" s="3"/>
    </row>
    <row r="46" spans="1:31" ht="16.5" thickTop="1" thickBot="1" x14ac:dyDescent="0.3">
      <c r="A46" s="482">
        <f>ROW(A$37)</f>
        <v>37</v>
      </c>
      <c r="B46" s="179" t="s">
        <v>210</v>
      </c>
      <c r="C46" s="178">
        <v>22222222222</v>
      </c>
      <c r="D46" s="178">
        <v>222222222</v>
      </c>
      <c r="E46" s="183" t="s">
        <v>185</v>
      </c>
      <c r="F46" s="181">
        <v>82493337096</v>
      </c>
      <c r="G46" s="182" t="s">
        <v>186</v>
      </c>
      <c r="H46" s="180">
        <v>45626</v>
      </c>
      <c r="I46" s="180" t="s">
        <v>250</v>
      </c>
      <c r="J46" s="177">
        <v>45550</v>
      </c>
      <c r="K46" s="161">
        <v>45563</v>
      </c>
      <c r="L46" s="162" t="s">
        <v>269</v>
      </c>
      <c r="M46" s="163" t="s">
        <v>192</v>
      </c>
      <c r="N46" s="168"/>
      <c r="O46" s="169"/>
      <c r="P46" s="166" t="s">
        <v>270</v>
      </c>
      <c r="Q46" s="167">
        <v>45550</v>
      </c>
      <c r="R46" s="167"/>
      <c r="S46" s="170" t="s">
        <v>176</v>
      </c>
      <c r="T46" s="161"/>
      <c r="U46" s="151" t="s">
        <v>178</v>
      </c>
      <c r="V46" s="152" t="s">
        <v>178</v>
      </c>
      <c r="W46" s="152" t="s">
        <v>198</v>
      </c>
      <c r="X46" s="152" t="s">
        <v>198</v>
      </c>
      <c r="Y46" s="152" t="s">
        <v>360</v>
      </c>
      <c r="Z46" s="152" t="s">
        <v>198</v>
      </c>
      <c r="AA46" s="152">
        <v>14</v>
      </c>
      <c r="AB46" s="315" t="s">
        <v>198</v>
      </c>
      <c r="AC46" s="3"/>
      <c r="AD46" s="3"/>
      <c r="AE46" s="3"/>
    </row>
    <row r="47" spans="1:31" ht="16.5" thickTop="1" thickBot="1" x14ac:dyDescent="0.3">
      <c r="A47" s="482">
        <f>ROW(A$38)</f>
        <v>38</v>
      </c>
      <c r="B47" s="179" t="s">
        <v>210</v>
      </c>
      <c r="C47" s="178">
        <v>22222222222</v>
      </c>
      <c r="D47" s="178">
        <v>222222222</v>
      </c>
      <c r="E47" s="183" t="s">
        <v>213</v>
      </c>
      <c r="F47" s="181">
        <v>11498108491</v>
      </c>
      <c r="G47" s="182" t="s">
        <v>214</v>
      </c>
      <c r="H47" s="180">
        <v>1000</v>
      </c>
      <c r="I47" s="180" t="s">
        <v>202</v>
      </c>
      <c r="J47" s="177">
        <v>45541</v>
      </c>
      <c r="K47" s="161">
        <v>45565</v>
      </c>
      <c r="L47" s="162"/>
      <c r="M47" s="163"/>
      <c r="N47" s="168"/>
      <c r="O47" s="169"/>
      <c r="P47" s="166" t="s">
        <v>271</v>
      </c>
      <c r="Q47" s="167">
        <v>45543</v>
      </c>
      <c r="R47" s="167">
        <v>45545</v>
      </c>
      <c r="S47" s="170"/>
      <c r="T47" s="161">
        <v>45566</v>
      </c>
      <c r="U47" s="151" t="s">
        <v>178</v>
      </c>
      <c r="V47" s="152" t="s">
        <v>178</v>
      </c>
      <c r="W47" s="152" t="s">
        <v>198</v>
      </c>
      <c r="X47" s="152" t="s">
        <v>198</v>
      </c>
      <c r="Y47" s="152" t="s">
        <v>360</v>
      </c>
      <c r="Z47" s="152" t="s">
        <v>178</v>
      </c>
      <c r="AA47" s="152">
        <v>24</v>
      </c>
      <c r="AB47" s="315" t="s">
        <v>198</v>
      </c>
      <c r="AC47" s="3"/>
      <c r="AD47" s="3"/>
      <c r="AE47" s="3"/>
    </row>
    <row r="48" spans="1:31" ht="16.5" thickTop="1" thickBot="1" x14ac:dyDescent="0.3">
      <c r="A48" s="482">
        <f>ROW(A$39)</f>
        <v>39</v>
      </c>
      <c r="B48" s="179" t="s">
        <v>210</v>
      </c>
      <c r="C48" s="178">
        <v>22222222222</v>
      </c>
      <c r="D48" s="178">
        <v>222222222</v>
      </c>
      <c r="E48" s="183" t="s">
        <v>213</v>
      </c>
      <c r="F48" s="181">
        <v>11498108491</v>
      </c>
      <c r="G48" s="182" t="s">
        <v>214</v>
      </c>
      <c r="H48" s="180">
        <v>9000</v>
      </c>
      <c r="I48" s="180" t="s">
        <v>202</v>
      </c>
      <c r="J48" s="177">
        <v>45541</v>
      </c>
      <c r="K48" s="161">
        <v>45566</v>
      </c>
      <c r="L48" s="162"/>
      <c r="M48" s="163"/>
      <c r="N48" s="168"/>
      <c r="O48" s="169"/>
      <c r="P48" s="166" t="s">
        <v>271</v>
      </c>
      <c r="Q48" s="167">
        <v>45543</v>
      </c>
      <c r="R48" s="167">
        <v>45545</v>
      </c>
      <c r="S48" s="170"/>
      <c r="T48" s="161">
        <v>45566</v>
      </c>
      <c r="U48" s="151" t="s">
        <v>178</v>
      </c>
      <c r="V48" s="152" t="s">
        <v>178</v>
      </c>
      <c r="W48" s="152" t="s">
        <v>198</v>
      </c>
      <c r="X48" s="152" t="s">
        <v>198</v>
      </c>
      <c r="Y48" s="152" t="s">
        <v>360</v>
      </c>
      <c r="Z48" s="152" t="s">
        <v>198</v>
      </c>
      <c r="AA48" s="152">
        <v>24</v>
      </c>
      <c r="AB48" s="315" t="s">
        <v>198</v>
      </c>
      <c r="AC48" s="3"/>
      <c r="AD48" s="3"/>
      <c r="AE48" s="3"/>
    </row>
    <row r="49" spans="1:31" ht="16.5" thickTop="1" thickBot="1" x14ac:dyDescent="0.3">
      <c r="A49" s="482">
        <f>ROW(A$40)</f>
        <v>40</v>
      </c>
      <c r="B49" s="179" t="s">
        <v>210</v>
      </c>
      <c r="C49" s="178">
        <v>22222222222</v>
      </c>
      <c r="D49" s="178">
        <v>222222222</v>
      </c>
      <c r="E49" s="183" t="s">
        <v>206</v>
      </c>
      <c r="F49" s="181">
        <v>19381374702</v>
      </c>
      <c r="G49" s="182" t="s">
        <v>207</v>
      </c>
      <c r="H49" s="180">
        <v>8139</v>
      </c>
      <c r="I49" s="180" t="s">
        <v>202</v>
      </c>
      <c r="J49" s="177">
        <v>45570</v>
      </c>
      <c r="K49" s="161">
        <v>45572</v>
      </c>
      <c r="L49" s="162"/>
      <c r="M49" s="163"/>
      <c r="N49" s="168"/>
      <c r="O49" s="169"/>
      <c r="P49" s="166" t="s">
        <v>272</v>
      </c>
      <c r="Q49" s="167">
        <v>45570</v>
      </c>
      <c r="R49" s="167"/>
      <c r="S49" s="170" t="s">
        <v>183</v>
      </c>
      <c r="T49" s="161"/>
      <c r="U49" s="151" t="s">
        <v>178</v>
      </c>
      <c r="V49" s="152" t="s">
        <v>178</v>
      </c>
      <c r="W49" s="152" t="s">
        <v>198</v>
      </c>
      <c r="X49" s="152" t="s">
        <v>198</v>
      </c>
      <c r="Y49" s="152" t="s">
        <v>360</v>
      </c>
      <c r="Z49" s="152" t="s">
        <v>198</v>
      </c>
      <c r="AA49" s="152">
        <v>7</v>
      </c>
      <c r="AB49" s="315" t="s">
        <v>198</v>
      </c>
      <c r="AC49" s="3"/>
      <c r="AD49" s="3"/>
      <c r="AE49" s="3"/>
    </row>
    <row r="50" spans="1:31" ht="16.5" thickTop="1" thickBot="1" x14ac:dyDescent="0.3">
      <c r="A50" s="482">
        <f>ROW(A$41)</f>
        <v>41</v>
      </c>
      <c r="B50" s="179" t="s">
        <v>210</v>
      </c>
      <c r="C50" s="178">
        <v>22222222222</v>
      </c>
      <c r="D50" s="178">
        <v>222222222</v>
      </c>
      <c r="E50" s="183" t="s">
        <v>213</v>
      </c>
      <c r="F50" s="181">
        <v>11498108491</v>
      </c>
      <c r="G50" s="182" t="s">
        <v>214</v>
      </c>
      <c r="H50" s="180">
        <v>33318</v>
      </c>
      <c r="I50" s="180" t="s">
        <v>202</v>
      </c>
      <c r="J50" s="177">
        <v>45559</v>
      </c>
      <c r="K50" s="161">
        <v>45575</v>
      </c>
      <c r="L50" s="162"/>
      <c r="M50" s="163"/>
      <c r="N50" s="168"/>
      <c r="O50" s="169"/>
      <c r="P50" s="166" t="s">
        <v>273</v>
      </c>
      <c r="Q50" s="167">
        <v>45561</v>
      </c>
      <c r="R50" s="167"/>
      <c r="S50" s="170"/>
      <c r="T50" s="161">
        <v>45575</v>
      </c>
      <c r="U50" s="151" t="s">
        <v>178</v>
      </c>
      <c r="V50" s="152" t="s">
        <v>178</v>
      </c>
      <c r="W50" s="152" t="s">
        <v>198</v>
      </c>
      <c r="X50" s="152" t="s">
        <v>198</v>
      </c>
      <c r="Y50" s="152" t="s">
        <v>360</v>
      </c>
      <c r="Z50" s="152" t="s">
        <v>198</v>
      </c>
      <c r="AA50" s="152">
        <v>15</v>
      </c>
      <c r="AB50" s="315" t="s">
        <v>198</v>
      </c>
      <c r="AC50" s="3"/>
      <c r="AD50" s="3"/>
      <c r="AE50" s="3"/>
    </row>
    <row r="51" spans="1:31" ht="16.5" thickTop="1" thickBot="1" x14ac:dyDescent="0.3">
      <c r="A51" s="482">
        <f>ROW(A$42)</f>
        <v>42</v>
      </c>
      <c r="B51" s="179" t="s">
        <v>210</v>
      </c>
      <c r="C51" s="178">
        <v>22222222222</v>
      </c>
      <c r="D51" s="178">
        <v>222222222</v>
      </c>
      <c r="E51" s="183" t="s">
        <v>225</v>
      </c>
      <c r="F51" s="181">
        <v>39290228900</v>
      </c>
      <c r="G51" s="182" t="s">
        <v>226</v>
      </c>
      <c r="H51" s="180">
        <v>300000</v>
      </c>
      <c r="I51" s="180" t="s">
        <v>274</v>
      </c>
      <c r="J51" s="177">
        <v>45570</v>
      </c>
      <c r="K51" s="161">
        <v>45575</v>
      </c>
      <c r="L51" s="162" t="s">
        <v>275</v>
      </c>
      <c r="M51" s="163"/>
      <c r="N51" s="168"/>
      <c r="O51" s="169"/>
      <c r="P51" s="166" t="s">
        <v>276</v>
      </c>
      <c r="Q51" s="167">
        <v>45570</v>
      </c>
      <c r="R51" s="167">
        <v>45570</v>
      </c>
      <c r="S51" s="170" t="s">
        <v>22</v>
      </c>
      <c r="T51" s="161"/>
      <c r="U51" s="151" t="s">
        <v>178</v>
      </c>
      <c r="V51" s="152" t="s">
        <v>178</v>
      </c>
      <c r="W51" s="152" t="s">
        <v>198</v>
      </c>
      <c r="X51" s="152" t="s">
        <v>198</v>
      </c>
      <c r="Y51" s="152" t="s">
        <v>360</v>
      </c>
      <c r="Z51" s="152" t="s">
        <v>198</v>
      </c>
      <c r="AA51" s="152">
        <v>31</v>
      </c>
      <c r="AB51" s="315" t="s">
        <v>198</v>
      </c>
      <c r="AC51" s="3"/>
      <c r="AD51" s="3"/>
      <c r="AE51" s="3"/>
    </row>
    <row r="52" spans="1:31" ht="16.5" thickTop="1" thickBot="1" x14ac:dyDescent="0.3">
      <c r="A52" s="482">
        <f>ROW(A$43)</f>
        <v>43</v>
      </c>
      <c r="B52" s="179" t="s">
        <v>210</v>
      </c>
      <c r="C52" s="178">
        <v>22222222222</v>
      </c>
      <c r="D52" s="178">
        <v>222222222</v>
      </c>
      <c r="E52" s="183" t="s">
        <v>213</v>
      </c>
      <c r="F52" s="181">
        <v>11498108491</v>
      </c>
      <c r="G52" s="182" t="s">
        <v>214</v>
      </c>
      <c r="H52" s="180">
        <v>108</v>
      </c>
      <c r="I52" s="180" t="s">
        <v>174</v>
      </c>
      <c r="J52" s="177">
        <v>45550</v>
      </c>
      <c r="K52" s="161">
        <v>45577</v>
      </c>
      <c r="L52" s="162"/>
      <c r="M52" s="163"/>
      <c r="N52" s="168"/>
      <c r="O52" s="169"/>
      <c r="P52" s="166" t="s">
        <v>278</v>
      </c>
      <c r="Q52" s="167">
        <v>45551</v>
      </c>
      <c r="R52" s="167"/>
      <c r="S52" s="170" t="s">
        <v>192</v>
      </c>
      <c r="T52" s="161"/>
      <c r="U52" s="151" t="s">
        <v>178</v>
      </c>
      <c r="V52" s="152" t="s">
        <v>178</v>
      </c>
      <c r="W52" s="152" t="s">
        <v>198</v>
      </c>
      <c r="X52" s="152" t="s">
        <v>178</v>
      </c>
      <c r="Y52" s="152" t="s">
        <v>374</v>
      </c>
      <c r="Z52" s="152" t="s">
        <v>198</v>
      </c>
      <c r="AA52" s="152">
        <v>14</v>
      </c>
      <c r="AB52" s="315" t="s">
        <v>198</v>
      </c>
      <c r="AC52" s="3"/>
      <c r="AD52" s="3"/>
      <c r="AE52" s="3"/>
    </row>
    <row r="53" spans="1:31" ht="16.5" thickTop="1" thickBot="1" x14ac:dyDescent="0.3">
      <c r="A53" s="482">
        <f>ROW(A$44)</f>
        <v>44</v>
      </c>
      <c r="B53" s="179" t="s">
        <v>210</v>
      </c>
      <c r="C53" s="178">
        <v>22222222222</v>
      </c>
      <c r="D53" s="178">
        <v>222222222</v>
      </c>
      <c r="E53" s="183" t="s">
        <v>172</v>
      </c>
      <c r="F53" s="181">
        <v>87963151792</v>
      </c>
      <c r="G53" s="182" t="s">
        <v>173</v>
      </c>
      <c r="H53" s="180">
        <v>54229</v>
      </c>
      <c r="I53" s="180" t="s">
        <v>174</v>
      </c>
      <c r="J53" s="177">
        <v>45520</v>
      </c>
      <c r="K53" s="161">
        <v>45582</v>
      </c>
      <c r="L53" s="162" t="s">
        <v>175</v>
      </c>
      <c r="M53" s="163" t="s">
        <v>176</v>
      </c>
      <c r="N53" s="168"/>
      <c r="O53" s="169"/>
      <c r="P53" s="166" t="s">
        <v>283</v>
      </c>
      <c r="Q53" s="167">
        <v>45522</v>
      </c>
      <c r="R53" s="167">
        <v>45524</v>
      </c>
      <c r="S53" s="170" t="s">
        <v>176</v>
      </c>
      <c r="T53" s="161"/>
      <c r="U53" s="151" t="s">
        <v>178</v>
      </c>
      <c r="V53" s="152" t="s">
        <v>178</v>
      </c>
      <c r="W53" s="152" t="s">
        <v>198</v>
      </c>
      <c r="X53" s="152" t="s">
        <v>198</v>
      </c>
      <c r="Y53" s="152" t="s">
        <v>360</v>
      </c>
      <c r="Z53" s="152" t="s">
        <v>198</v>
      </c>
      <c r="AA53" s="152">
        <v>30</v>
      </c>
      <c r="AB53" s="315" t="s">
        <v>198</v>
      </c>
      <c r="AC53" s="3"/>
      <c r="AD53" s="3"/>
      <c r="AE53" s="3"/>
    </row>
    <row r="54" spans="1:31" ht="16.5" thickTop="1" thickBot="1" x14ac:dyDescent="0.3">
      <c r="A54" s="482">
        <f>ROW(A$45)</f>
        <v>45</v>
      </c>
      <c r="B54" s="179" t="s">
        <v>210</v>
      </c>
      <c r="C54" s="178">
        <v>22222222222</v>
      </c>
      <c r="D54" s="178">
        <v>222222222</v>
      </c>
      <c r="E54" s="183" t="s">
        <v>185</v>
      </c>
      <c r="F54" s="181">
        <v>82493337096</v>
      </c>
      <c r="G54" s="182" t="s">
        <v>186</v>
      </c>
      <c r="H54" s="180">
        <v>71574</v>
      </c>
      <c r="I54" s="180" t="s">
        <v>250</v>
      </c>
      <c r="J54" s="177">
        <v>45550</v>
      </c>
      <c r="K54" s="161">
        <v>45583</v>
      </c>
      <c r="L54" s="162" t="s">
        <v>284</v>
      </c>
      <c r="M54" s="163" t="s">
        <v>176</v>
      </c>
      <c r="N54" s="168"/>
      <c r="O54" s="169"/>
      <c r="P54" s="166" t="s">
        <v>285</v>
      </c>
      <c r="Q54" s="167">
        <v>45550</v>
      </c>
      <c r="R54" s="167"/>
      <c r="S54" s="170" t="s">
        <v>176</v>
      </c>
      <c r="T54" s="161"/>
      <c r="U54" s="151" t="s">
        <v>178</v>
      </c>
      <c r="V54" s="152" t="s">
        <v>178</v>
      </c>
      <c r="W54" s="152" t="s">
        <v>198</v>
      </c>
      <c r="X54" s="152" t="s">
        <v>198</v>
      </c>
      <c r="Y54" s="152" t="s">
        <v>360</v>
      </c>
      <c r="Z54" s="152" t="s">
        <v>198</v>
      </c>
      <c r="AA54" s="152">
        <v>30</v>
      </c>
      <c r="AB54" s="315" t="s">
        <v>198</v>
      </c>
      <c r="AC54" s="3"/>
      <c r="AD54" s="3"/>
      <c r="AE54" s="3"/>
    </row>
    <row r="55" spans="1:31" ht="16.5" thickTop="1" thickBot="1" x14ac:dyDescent="0.3">
      <c r="A55" s="482">
        <f>ROW(A$46)</f>
        <v>46</v>
      </c>
      <c r="B55" s="179" t="s">
        <v>210</v>
      </c>
      <c r="C55" s="178">
        <v>22222222222</v>
      </c>
      <c r="D55" s="178">
        <v>222222222</v>
      </c>
      <c r="E55" s="183" t="s">
        <v>172</v>
      </c>
      <c r="F55" s="181">
        <v>87963151792</v>
      </c>
      <c r="G55" s="182" t="s">
        <v>173</v>
      </c>
      <c r="H55" s="180">
        <v>99789</v>
      </c>
      <c r="I55" s="180" t="s">
        <v>174</v>
      </c>
      <c r="J55" s="177">
        <v>45551</v>
      </c>
      <c r="K55" s="161">
        <v>45584</v>
      </c>
      <c r="L55" s="162" t="s">
        <v>175</v>
      </c>
      <c r="M55" s="163" t="s">
        <v>176</v>
      </c>
      <c r="N55" s="168"/>
      <c r="O55" s="169"/>
      <c r="P55" s="166" t="s">
        <v>286</v>
      </c>
      <c r="Q55" s="167">
        <v>45552</v>
      </c>
      <c r="R55" s="167">
        <v>45556</v>
      </c>
      <c r="S55" s="170" t="s">
        <v>192</v>
      </c>
      <c r="T55" s="161"/>
      <c r="U55" s="151" t="s">
        <v>178</v>
      </c>
      <c r="V55" s="152" t="s">
        <v>178</v>
      </c>
      <c r="W55" s="152" t="s">
        <v>198</v>
      </c>
      <c r="X55" s="152" t="s">
        <v>198</v>
      </c>
      <c r="Y55" s="152" t="s">
        <v>360</v>
      </c>
      <c r="Z55" s="152" t="s">
        <v>198</v>
      </c>
      <c r="AA55" s="152">
        <v>30</v>
      </c>
      <c r="AB55" s="315" t="s">
        <v>198</v>
      </c>
      <c r="AC55" s="3"/>
      <c r="AD55" s="3"/>
      <c r="AE55" s="3"/>
    </row>
    <row r="56" spans="1:31" ht="16.5" thickTop="1" thickBot="1" x14ac:dyDescent="0.3">
      <c r="A56" s="482">
        <f>ROW(A$47)</f>
        <v>47</v>
      </c>
      <c r="B56" s="179" t="s">
        <v>210</v>
      </c>
      <c r="C56" s="178">
        <v>22222222222</v>
      </c>
      <c r="D56" s="178">
        <v>222222222</v>
      </c>
      <c r="E56" s="183" t="s">
        <v>259</v>
      </c>
      <c r="F56" s="181">
        <v>44020098588</v>
      </c>
      <c r="G56" s="182" t="s">
        <v>260</v>
      </c>
      <c r="H56" s="180">
        <v>12116</v>
      </c>
      <c r="I56" s="180" t="s">
        <v>174</v>
      </c>
      <c r="J56" s="177">
        <v>45565</v>
      </c>
      <c r="K56" s="161">
        <v>45591</v>
      </c>
      <c r="L56" s="162" t="s">
        <v>261</v>
      </c>
      <c r="M56" s="163" t="s">
        <v>22</v>
      </c>
      <c r="N56" s="168">
        <v>45566</v>
      </c>
      <c r="O56" s="169" t="s">
        <v>22</v>
      </c>
      <c r="P56" s="166"/>
      <c r="Q56" s="167"/>
      <c r="R56" s="167"/>
      <c r="S56" s="170"/>
      <c r="T56" s="161"/>
      <c r="U56" s="151" t="s">
        <v>178</v>
      </c>
      <c r="V56" s="152" t="s">
        <v>178</v>
      </c>
      <c r="W56" s="152" t="s">
        <v>198</v>
      </c>
      <c r="X56" s="152" t="s">
        <v>198</v>
      </c>
      <c r="Y56" s="152" t="s">
        <v>360</v>
      </c>
      <c r="Z56" s="152" t="s">
        <v>198</v>
      </c>
      <c r="AA56" s="152">
        <v>31</v>
      </c>
      <c r="AB56" s="315" t="s">
        <v>198</v>
      </c>
      <c r="AC56" s="3"/>
      <c r="AD56" s="3"/>
      <c r="AE56" s="3"/>
    </row>
    <row r="57" spans="1:31" ht="16.5" thickTop="1" thickBot="1" x14ac:dyDescent="0.3">
      <c r="A57" s="482">
        <f>ROW(A$48)</f>
        <v>48</v>
      </c>
      <c r="B57" s="179" t="s">
        <v>210</v>
      </c>
      <c r="C57" s="178">
        <v>22222222222</v>
      </c>
      <c r="D57" s="178">
        <v>222222222</v>
      </c>
      <c r="E57" s="183" t="s">
        <v>213</v>
      </c>
      <c r="F57" s="181">
        <v>11498108491</v>
      </c>
      <c r="G57" s="182" t="s">
        <v>214</v>
      </c>
      <c r="H57" s="180">
        <v>69460</v>
      </c>
      <c r="I57" s="180" t="s">
        <v>202</v>
      </c>
      <c r="J57" s="177">
        <v>45528</v>
      </c>
      <c r="K57" s="161">
        <v>45607</v>
      </c>
      <c r="L57" s="162"/>
      <c r="M57" s="163"/>
      <c r="N57" s="168"/>
      <c r="O57" s="169"/>
      <c r="P57" s="166" t="s">
        <v>287</v>
      </c>
      <c r="Q57" s="167">
        <v>45530</v>
      </c>
      <c r="R57" s="167">
        <v>45532</v>
      </c>
      <c r="S57" s="170" t="s">
        <v>195</v>
      </c>
      <c r="T57" s="161"/>
      <c r="U57" s="151" t="s">
        <v>178</v>
      </c>
      <c r="V57" s="152" t="s">
        <v>178</v>
      </c>
      <c r="W57" s="152" t="s">
        <v>198</v>
      </c>
      <c r="X57" s="152" t="s">
        <v>198</v>
      </c>
      <c r="Y57" s="152" t="s">
        <v>360</v>
      </c>
      <c r="Z57" s="152" t="s">
        <v>198</v>
      </c>
      <c r="AA57" s="152">
        <v>60</v>
      </c>
      <c r="AB57" s="315" t="s">
        <v>198</v>
      </c>
      <c r="AC57" s="3"/>
      <c r="AD57" s="3"/>
      <c r="AE57" s="3"/>
    </row>
    <row r="58" spans="1:31" ht="16.5" thickTop="1" thickBot="1" x14ac:dyDescent="0.3">
      <c r="A58" s="482">
        <f>ROW(A$49)</f>
        <v>49</v>
      </c>
      <c r="B58" s="179" t="s">
        <v>210</v>
      </c>
      <c r="C58" s="178">
        <v>22222222222</v>
      </c>
      <c r="D58" s="178">
        <v>222222222</v>
      </c>
      <c r="E58" s="183" t="s">
        <v>225</v>
      </c>
      <c r="F58" s="181">
        <v>39290228900</v>
      </c>
      <c r="G58" s="182" t="s">
        <v>226</v>
      </c>
      <c r="H58" s="180">
        <v>200000</v>
      </c>
      <c r="I58" s="180" t="s">
        <v>288</v>
      </c>
      <c r="J58" s="177">
        <v>45570</v>
      </c>
      <c r="K58" s="161">
        <v>45611</v>
      </c>
      <c r="L58" s="162" t="s">
        <v>275</v>
      </c>
      <c r="M58" s="163"/>
      <c r="N58" s="168"/>
      <c r="O58" s="169"/>
      <c r="P58" s="166" t="s">
        <v>276</v>
      </c>
      <c r="Q58" s="167">
        <v>45570</v>
      </c>
      <c r="R58" s="167">
        <v>45570</v>
      </c>
      <c r="S58" s="170" t="s">
        <v>20</v>
      </c>
      <c r="T58" s="161"/>
      <c r="U58" s="151" t="s">
        <v>178</v>
      </c>
      <c r="V58" s="152" t="s">
        <v>178</v>
      </c>
      <c r="W58" s="152" t="s">
        <v>198</v>
      </c>
      <c r="X58" s="152" t="s">
        <v>198</v>
      </c>
      <c r="Y58" s="152" t="s">
        <v>360</v>
      </c>
      <c r="Z58" s="152" t="s">
        <v>198</v>
      </c>
      <c r="AA58" s="152">
        <v>62</v>
      </c>
      <c r="AB58" s="315" t="s">
        <v>198</v>
      </c>
      <c r="AC58" s="3"/>
      <c r="AD58" s="3"/>
      <c r="AE58" s="3"/>
    </row>
    <row r="59" spans="1:31" ht="16.5" thickTop="1" thickBot="1" x14ac:dyDescent="0.3">
      <c r="A59" s="482">
        <f>ROW(A$50)</f>
        <v>50</v>
      </c>
      <c r="B59" s="179" t="s">
        <v>210</v>
      </c>
      <c r="C59" s="178">
        <v>22222222222</v>
      </c>
      <c r="D59" s="178">
        <v>222222222</v>
      </c>
      <c r="E59" s="183" t="s">
        <v>206</v>
      </c>
      <c r="F59" s="181">
        <v>19381374702</v>
      </c>
      <c r="G59" s="182" t="s">
        <v>207</v>
      </c>
      <c r="H59" s="180">
        <v>96323</v>
      </c>
      <c r="I59" s="180" t="s">
        <v>202</v>
      </c>
      <c r="J59" s="177">
        <v>45530</v>
      </c>
      <c r="K59" s="161">
        <v>45613</v>
      </c>
      <c r="L59" s="162"/>
      <c r="M59" s="163"/>
      <c r="N59" s="168"/>
      <c r="O59" s="169"/>
      <c r="P59" s="166" t="s">
        <v>289</v>
      </c>
      <c r="Q59" s="167">
        <v>45530</v>
      </c>
      <c r="R59" s="167">
        <v>45532</v>
      </c>
      <c r="S59" s="170" t="s">
        <v>195</v>
      </c>
      <c r="T59" s="161"/>
      <c r="U59" s="151" t="s">
        <v>178</v>
      </c>
      <c r="V59" s="152" t="s">
        <v>178</v>
      </c>
      <c r="W59" s="152" t="s">
        <v>198</v>
      </c>
      <c r="X59" s="152" t="s">
        <v>198</v>
      </c>
      <c r="Y59" s="152" t="s">
        <v>360</v>
      </c>
      <c r="Z59" s="152" t="s">
        <v>198</v>
      </c>
      <c r="AA59" s="152">
        <v>60</v>
      </c>
      <c r="AB59" s="315" t="s">
        <v>198</v>
      </c>
      <c r="AC59" s="3"/>
      <c r="AD59" s="3"/>
      <c r="AE59" s="3"/>
    </row>
    <row r="60" spans="1:31" ht="16.5" thickTop="1" thickBot="1" x14ac:dyDescent="0.3">
      <c r="A60" s="482">
        <f>ROW(A$51)</f>
        <v>51</v>
      </c>
      <c r="B60" s="179" t="s">
        <v>210</v>
      </c>
      <c r="C60" s="178">
        <v>22222222222</v>
      </c>
      <c r="D60" s="178">
        <v>222222222</v>
      </c>
      <c r="E60" s="183" t="s">
        <v>259</v>
      </c>
      <c r="F60" s="181">
        <v>44020098588</v>
      </c>
      <c r="G60" s="182" t="s">
        <v>260</v>
      </c>
      <c r="H60" s="180">
        <v>92242</v>
      </c>
      <c r="I60" s="180" t="s">
        <v>174</v>
      </c>
      <c r="J60" s="177">
        <v>45596</v>
      </c>
      <c r="K60" s="161">
        <v>45626</v>
      </c>
      <c r="L60" s="162" t="s">
        <v>261</v>
      </c>
      <c r="M60" s="163" t="s">
        <v>22</v>
      </c>
      <c r="N60" s="168">
        <v>45597</v>
      </c>
      <c r="O60" s="169" t="s">
        <v>22</v>
      </c>
      <c r="P60" s="166"/>
      <c r="Q60" s="167"/>
      <c r="R60" s="167"/>
      <c r="S60" s="170"/>
      <c r="T60" s="161"/>
      <c r="U60" s="151" t="s">
        <v>178</v>
      </c>
      <c r="V60" s="152" t="s">
        <v>178</v>
      </c>
      <c r="W60" s="152" t="s">
        <v>198</v>
      </c>
      <c r="X60" s="152" t="s">
        <v>198</v>
      </c>
      <c r="Y60" s="152" t="s">
        <v>360</v>
      </c>
      <c r="Z60" s="152" t="s">
        <v>198</v>
      </c>
      <c r="AA60" s="152">
        <v>31</v>
      </c>
      <c r="AB60" s="315" t="s">
        <v>198</v>
      </c>
      <c r="AC60" s="3"/>
      <c r="AD60" s="3"/>
      <c r="AE60" s="3"/>
    </row>
    <row r="61" spans="1:31" ht="16.5" thickTop="1" thickBot="1" x14ac:dyDescent="0.3">
      <c r="A61" s="482">
        <f>ROW(A$52)</f>
        <v>52</v>
      </c>
      <c r="B61" s="179" t="s">
        <v>210</v>
      </c>
      <c r="C61" s="178">
        <v>22222222222</v>
      </c>
      <c r="D61" s="178">
        <v>222222222</v>
      </c>
      <c r="E61" s="183" t="s">
        <v>172</v>
      </c>
      <c r="F61" s="181">
        <v>87963151792</v>
      </c>
      <c r="G61" s="182" t="s">
        <v>173</v>
      </c>
      <c r="H61" s="180">
        <v>30885</v>
      </c>
      <c r="I61" s="180" t="s">
        <v>174</v>
      </c>
      <c r="J61" s="177">
        <v>45617</v>
      </c>
      <c r="K61" s="161">
        <v>45643</v>
      </c>
      <c r="L61" s="162" t="s">
        <v>175</v>
      </c>
      <c r="M61" s="163" t="s">
        <v>176</v>
      </c>
      <c r="N61" s="168"/>
      <c r="O61" s="169"/>
      <c r="P61" s="166" t="s">
        <v>291</v>
      </c>
      <c r="Q61" s="167">
        <v>45617</v>
      </c>
      <c r="R61" s="167">
        <v>45618</v>
      </c>
      <c r="S61" s="170" t="s">
        <v>176</v>
      </c>
      <c r="T61" s="161"/>
      <c r="U61" s="151" t="s">
        <v>178</v>
      </c>
      <c r="V61" s="152" t="s">
        <v>178</v>
      </c>
      <c r="W61" s="152" t="s">
        <v>198</v>
      </c>
      <c r="X61" s="152" t="s">
        <v>198</v>
      </c>
      <c r="Y61" s="152" t="s">
        <v>360</v>
      </c>
      <c r="Z61" s="152" t="s">
        <v>198</v>
      </c>
      <c r="AA61" s="152">
        <v>30</v>
      </c>
      <c r="AB61" s="315" t="s">
        <v>198</v>
      </c>
      <c r="AC61" s="3"/>
      <c r="AD61" s="3"/>
      <c r="AE61" s="3"/>
    </row>
    <row r="62" spans="1:31" ht="16.5" thickTop="1" thickBot="1" x14ac:dyDescent="0.3">
      <c r="A62" s="482">
        <f>ROW(A$53)</f>
        <v>53</v>
      </c>
      <c r="B62" s="179" t="s">
        <v>210</v>
      </c>
      <c r="C62" s="178">
        <v>22222222222</v>
      </c>
      <c r="D62" s="178">
        <v>222222222</v>
      </c>
      <c r="E62" s="183" t="s">
        <v>259</v>
      </c>
      <c r="F62" s="181">
        <v>44020098588</v>
      </c>
      <c r="G62" s="182" t="s">
        <v>260</v>
      </c>
      <c r="H62" s="180">
        <v>96899</v>
      </c>
      <c r="I62" s="180" t="s">
        <v>174</v>
      </c>
      <c r="J62" s="177">
        <v>45626</v>
      </c>
      <c r="K62" s="161">
        <v>45655</v>
      </c>
      <c r="L62" s="162" t="s">
        <v>261</v>
      </c>
      <c r="M62" s="163" t="s">
        <v>22</v>
      </c>
      <c r="N62" s="168">
        <v>45627</v>
      </c>
      <c r="O62" s="169" t="s">
        <v>22</v>
      </c>
      <c r="P62" s="166"/>
      <c r="Q62" s="167"/>
      <c r="R62" s="167"/>
      <c r="S62" s="170"/>
      <c r="T62" s="161"/>
      <c r="U62" s="151" t="s">
        <v>178</v>
      </c>
      <c r="V62" s="152" t="s">
        <v>178</v>
      </c>
      <c r="W62" s="152" t="s">
        <v>198</v>
      </c>
      <c r="X62" s="152" t="s">
        <v>198</v>
      </c>
      <c r="Y62" s="152" t="s">
        <v>360</v>
      </c>
      <c r="Z62" s="152" t="s">
        <v>198</v>
      </c>
      <c r="AA62" s="152">
        <v>31</v>
      </c>
      <c r="AB62" s="315" t="s">
        <v>198</v>
      </c>
      <c r="AC62" s="3"/>
      <c r="AD62" s="3"/>
      <c r="AE62" s="3"/>
    </row>
    <row r="63" spans="1:31" ht="16.5" thickTop="1" thickBot="1" x14ac:dyDescent="0.3">
      <c r="A63" s="482">
        <f>ROW(A$54)</f>
        <v>54</v>
      </c>
      <c r="B63" s="179" t="s">
        <v>292</v>
      </c>
      <c r="C63" s="178">
        <v>11223344556</v>
      </c>
      <c r="D63" s="178" t="s">
        <v>293</v>
      </c>
      <c r="E63" s="183" t="s">
        <v>172</v>
      </c>
      <c r="F63" s="181">
        <v>87963151792</v>
      </c>
      <c r="G63" s="182" t="s">
        <v>173</v>
      </c>
      <c r="H63" s="180">
        <v>96635</v>
      </c>
      <c r="I63" s="180" t="s">
        <v>174</v>
      </c>
      <c r="J63" s="177">
        <v>45490</v>
      </c>
      <c r="K63" s="161">
        <v>45510</v>
      </c>
      <c r="L63" s="162" t="s">
        <v>175</v>
      </c>
      <c r="M63" s="163" t="s">
        <v>176</v>
      </c>
      <c r="N63" s="168"/>
      <c r="O63" s="169"/>
      <c r="P63" s="166" t="s">
        <v>300</v>
      </c>
      <c r="Q63" s="167">
        <v>45491</v>
      </c>
      <c r="R63" s="167">
        <v>45493</v>
      </c>
      <c r="S63" s="170" t="s">
        <v>176</v>
      </c>
      <c r="T63" s="161"/>
      <c r="U63" s="151" t="s">
        <v>178</v>
      </c>
      <c r="V63" s="152" t="s">
        <v>198</v>
      </c>
      <c r="W63" s="152" t="s">
        <v>198</v>
      </c>
      <c r="X63" s="152" t="s">
        <v>198</v>
      </c>
      <c r="Y63" s="152" t="s">
        <v>360</v>
      </c>
      <c r="Z63" s="152" t="s">
        <v>198</v>
      </c>
      <c r="AA63" s="152">
        <v>30</v>
      </c>
      <c r="AB63" s="315" t="s">
        <v>198</v>
      </c>
      <c r="AC63" s="3"/>
      <c r="AD63" s="3"/>
      <c r="AE63" s="3"/>
    </row>
    <row r="64" spans="1:31" ht="16.5" thickTop="1" thickBot="1" x14ac:dyDescent="0.3">
      <c r="A64" s="482">
        <f>ROW(A$55)</f>
        <v>55</v>
      </c>
      <c r="B64" s="179" t="s">
        <v>292</v>
      </c>
      <c r="C64" s="178">
        <v>11223344556</v>
      </c>
      <c r="D64" s="178" t="s">
        <v>293</v>
      </c>
      <c r="E64" s="183" t="s">
        <v>213</v>
      </c>
      <c r="F64" s="181">
        <v>11498108491</v>
      </c>
      <c r="G64" s="182" t="s">
        <v>214</v>
      </c>
      <c r="H64" s="180">
        <v>79416</v>
      </c>
      <c r="I64" s="180" t="s">
        <v>202</v>
      </c>
      <c r="J64" s="177">
        <v>45497</v>
      </c>
      <c r="K64" s="161">
        <v>45544</v>
      </c>
      <c r="L64" s="162"/>
      <c r="M64" s="163"/>
      <c r="N64" s="168"/>
      <c r="O64" s="169"/>
      <c r="P64" s="166" t="s">
        <v>301</v>
      </c>
      <c r="Q64" s="167">
        <v>45499</v>
      </c>
      <c r="R64" s="167">
        <v>45501</v>
      </c>
      <c r="S64" s="170"/>
      <c r="T64" s="161">
        <v>45553</v>
      </c>
      <c r="U64" s="151" t="s">
        <v>178</v>
      </c>
      <c r="V64" s="152" t="s">
        <v>198</v>
      </c>
      <c r="W64" s="152" t="s">
        <v>198</v>
      </c>
      <c r="X64" s="152" t="s">
        <v>198</v>
      </c>
      <c r="Y64" s="152" t="s">
        <v>360</v>
      </c>
      <c r="Z64" s="152" t="s">
        <v>198</v>
      </c>
      <c r="AA64" s="152">
        <v>55</v>
      </c>
      <c r="AB64" s="315" t="s">
        <v>198</v>
      </c>
      <c r="AC64" s="3"/>
      <c r="AD64" s="3"/>
      <c r="AE64" s="3"/>
    </row>
    <row r="65" spans="1:31" ht="16.5" thickTop="1" thickBot="1" x14ac:dyDescent="0.3">
      <c r="A65" s="482">
        <f>ROW(A$56)</f>
        <v>56</v>
      </c>
      <c r="B65" s="179" t="s">
        <v>292</v>
      </c>
      <c r="C65" s="178">
        <v>11223344556</v>
      </c>
      <c r="D65" s="178" t="s">
        <v>293</v>
      </c>
      <c r="E65" s="183" t="s">
        <v>213</v>
      </c>
      <c r="F65" s="181">
        <v>11498108491</v>
      </c>
      <c r="G65" s="182" t="s">
        <v>214</v>
      </c>
      <c r="H65" s="180">
        <v>5000</v>
      </c>
      <c r="I65" s="180" t="s">
        <v>202</v>
      </c>
      <c r="J65" s="177">
        <v>45536</v>
      </c>
      <c r="K65" s="161">
        <v>45553</v>
      </c>
      <c r="L65" s="162"/>
      <c r="M65" s="163"/>
      <c r="N65" s="168"/>
      <c r="O65" s="169"/>
      <c r="P65" s="166" t="s">
        <v>304</v>
      </c>
      <c r="Q65" s="167">
        <v>45536</v>
      </c>
      <c r="R65" s="167">
        <v>45537</v>
      </c>
      <c r="S65" s="170"/>
      <c r="T65" s="161">
        <v>45563</v>
      </c>
      <c r="U65" s="151" t="s">
        <v>178</v>
      </c>
      <c r="V65" s="152" t="s">
        <v>198</v>
      </c>
      <c r="W65" s="152" t="s">
        <v>198</v>
      </c>
      <c r="X65" s="152" t="s">
        <v>198</v>
      </c>
      <c r="Y65" s="152" t="s">
        <v>360</v>
      </c>
      <c r="Z65" s="152" t="s">
        <v>178</v>
      </c>
      <c r="AA65" s="152">
        <v>28</v>
      </c>
      <c r="AB65" s="315" t="s">
        <v>198</v>
      </c>
      <c r="AC65" s="3"/>
      <c r="AD65" s="3"/>
      <c r="AE65" s="3"/>
    </row>
    <row r="66" spans="1:31" ht="16.5" thickTop="1" thickBot="1" x14ac:dyDescent="0.3">
      <c r="A66" s="482">
        <f>ROW(A$57)</f>
        <v>57</v>
      </c>
      <c r="B66" s="179" t="s">
        <v>292</v>
      </c>
      <c r="C66" s="178">
        <v>11223344556</v>
      </c>
      <c r="D66" s="178" t="s">
        <v>293</v>
      </c>
      <c r="E66" s="183" t="s">
        <v>213</v>
      </c>
      <c r="F66" s="181">
        <v>11498108491</v>
      </c>
      <c r="G66" s="182" t="s">
        <v>214</v>
      </c>
      <c r="H66" s="180">
        <v>15000</v>
      </c>
      <c r="I66" s="180" t="s">
        <v>202</v>
      </c>
      <c r="J66" s="177">
        <v>45536</v>
      </c>
      <c r="K66" s="161">
        <v>45565</v>
      </c>
      <c r="L66" s="162"/>
      <c r="M66" s="163"/>
      <c r="N66" s="168"/>
      <c r="O66" s="169"/>
      <c r="P66" s="166" t="s">
        <v>304</v>
      </c>
      <c r="Q66" s="167">
        <v>45536</v>
      </c>
      <c r="R66" s="167">
        <v>45537</v>
      </c>
      <c r="S66" s="170"/>
      <c r="T66" s="161">
        <v>45563</v>
      </c>
      <c r="U66" s="151" t="s">
        <v>178</v>
      </c>
      <c r="V66" s="152" t="s">
        <v>198</v>
      </c>
      <c r="W66" s="152" t="s">
        <v>198</v>
      </c>
      <c r="X66" s="152" t="s">
        <v>198</v>
      </c>
      <c r="Y66" s="152" t="s">
        <v>360</v>
      </c>
      <c r="Z66" s="152" t="s">
        <v>198</v>
      </c>
      <c r="AA66" s="152">
        <v>28</v>
      </c>
      <c r="AB66" s="315" t="s">
        <v>198</v>
      </c>
      <c r="AC66" s="3"/>
      <c r="AD66" s="3"/>
      <c r="AE66" s="3"/>
    </row>
    <row r="67" spans="1:31" ht="16.5" thickTop="1" thickBot="1" x14ac:dyDescent="0.3">
      <c r="A67" s="482">
        <f>ROW(A$58)</f>
        <v>58</v>
      </c>
      <c r="B67" s="179" t="s">
        <v>292</v>
      </c>
      <c r="C67" s="178">
        <v>11223344556</v>
      </c>
      <c r="D67" s="178" t="s">
        <v>293</v>
      </c>
      <c r="E67" s="183" t="s">
        <v>172</v>
      </c>
      <c r="F67" s="181">
        <v>87963151792</v>
      </c>
      <c r="G67" s="182" t="s">
        <v>173</v>
      </c>
      <c r="H67" s="180">
        <v>6794</v>
      </c>
      <c r="I67" s="180" t="s">
        <v>202</v>
      </c>
      <c r="J67" s="177">
        <v>45538</v>
      </c>
      <c r="K67" s="161">
        <v>45568</v>
      </c>
      <c r="L67" s="162" t="s">
        <v>175</v>
      </c>
      <c r="M67" s="163" t="s">
        <v>176</v>
      </c>
      <c r="N67" s="168"/>
      <c r="O67" s="169"/>
      <c r="P67" s="166" t="s">
        <v>305</v>
      </c>
      <c r="Q67" s="167">
        <v>45538</v>
      </c>
      <c r="R67" s="167">
        <v>45538</v>
      </c>
      <c r="S67" s="170" t="s">
        <v>176</v>
      </c>
      <c r="T67" s="161"/>
      <c r="U67" s="151" t="s">
        <v>178</v>
      </c>
      <c r="V67" s="152" t="s">
        <v>198</v>
      </c>
      <c r="W67" s="152" t="s">
        <v>198</v>
      </c>
      <c r="X67" s="152" t="s">
        <v>198</v>
      </c>
      <c r="Y67" s="152" t="s">
        <v>360</v>
      </c>
      <c r="Z67" s="152" t="s">
        <v>198</v>
      </c>
      <c r="AA67" s="152">
        <v>30</v>
      </c>
      <c r="AB67" s="315" t="s">
        <v>198</v>
      </c>
      <c r="AC67" s="3"/>
      <c r="AD67" s="3"/>
      <c r="AE67" s="3"/>
    </row>
    <row r="68" spans="1:31" ht="16.5" thickTop="1" thickBot="1" x14ac:dyDescent="0.3">
      <c r="A68" s="482">
        <f>ROW(A$59)</f>
        <v>59</v>
      </c>
      <c r="B68" s="179" t="s">
        <v>292</v>
      </c>
      <c r="C68" s="178">
        <v>11223344556</v>
      </c>
      <c r="D68" s="178" t="s">
        <v>293</v>
      </c>
      <c r="E68" s="183" t="s">
        <v>213</v>
      </c>
      <c r="F68" s="181">
        <v>11498108491</v>
      </c>
      <c r="G68" s="182" t="s">
        <v>214</v>
      </c>
      <c r="H68" s="180">
        <v>64853</v>
      </c>
      <c r="I68" s="180" t="s">
        <v>202</v>
      </c>
      <c r="J68" s="177">
        <v>45510</v>
      </c>
      <c r="K68" s="161">
        <v>45571</v>
      </c>
      <c r="L68" s="162"/>
      <c r="M68" s="163"/>
      <c r="N68" s="168"/>
      <c r="O68" s="169"/>
      <c r="P68" s="166" t="s">
        <v>306</v>
      </c>
      <c r="Q68" s="167">
        <v>45511</v>
      </c>
      <c r="R68" s="167"/>
      <c r="S68" s="170"/>
      <c r="T68" s="161">
        <v>45545</v>
      </c>
      <c r="U68" s="151" t="s">
        <v>178</v>
      </c>
      <c r="V68" s="152" t="s">
        <v>198</v>
      </c>
      <c r="W68" s="152" t="s">
        <v>198</v>
      </c>
      <c r="X68" s="152" t="s">
        <v>198</v>
      </c>
      <c r="Y68" s="152" t="s">
        <v>360</v>
      </c>
      <c r="Z68" s="152" t="s">
        <v>198</v>
      </c>
      <c r="AA68" s="152">
        <v>35</v>
      </c>
      <c r="AB68" s="315" t="s">
        <v>198</v>
      </c>
      <c r="AC68" s="3"/>
      <c r="AD68" s="3"/>
      <c r="AE68" s="3"/>
    </row>
    <row r="69" spans="1:31" ht="16.5" thickTop="1" thickBot="1" x14ac:dyDescent="0.3">
      <c r="A69" s="482">
        <f>ROW(A$60)</f>
        <v>60</v>
      </c>
      <c r="B69" s="179" t="s">
        <v>292</v>
      </c>
      <c r="C69" s="178">
        <v>11223344556</v>
      </c>
      <c r="D69" s="178" t="s">
        <v>293</v>
      </c>
      <c r="E69" s="183" t="s">
        <v>213</v>
      </c>
      <c r="F69" s="181">
        <v>11498108491</v>
      </c>
      <c r="G69" s="182" t="s">
        <v>214</v>
      </c>
      <c r="H69" s="180">
        <v>98</v>
      </c>
      <c r="I69" s="180" t="s">
        <v>202</v>
      </c>
      <c r="J69" s="177">
        <v>45543</v>
      </c>
      <c r="K69" s="161">
        <v>45577</v>
      </c>
      <c r="L69" s="162"/>
      <c r="M69" s="163"/>
      <c r="N69" s="168"/>
      <c r="O69" s="169"/>
      <c r="P69" s="166" t="s">
        <v>308</v>
      </c>
      <c r="Q69" s="167">
        <v>45543</v>
      </c>
      <c r="R69" s="167"/>
      <c r="S69" s="170"/>
      <c r="T69" s="161">
        <v>45573</v>
      </c>
      <c r="U69" s="151" t="s">
        <v>178</v>
      </c>
      <c r="V69" s="152" t="s">
        <v>198</v>
      </c>
      <c r="W69" s="152" t="s">
        <v>198</v>
      </c>
      <c r="X69" s="152" t="s">
        <v>198</v>
      </c>
      <c r="Y69" s="152" t="s">
        <v>360</v>
      </c>
      <c r="Z69" s="152" t="s">
        <v>198</v>
      </c>
      <c r="AA69" s="152">
        <v>31</v>
      </c>
      <c r="AB69" s="315" t="s">
        <v>198</v>
      </c>
      <c r="AC69" s="3"/>
      <c r="AD69" s="3"/>
      <c r="AE69" s="3"/>
    </row>
    <row r="70" spans="1:31" ht="16.5" thickTop="1" thickBot="1" x14ac:dyDescent="0.3">
      <c r="A70" s="482">
        <f>ROW(A$61)</f>
        <v>61</v>
      </c>
      <c r="B70" s="179" t="s">
        <v>292</v>
      </c>
      <c r="C70" s="178">
        <v>11223344556</v>
      </c>
      <c r="D70" s="178" t="s">
        <v>293</v>
      </c>
      <c r="E70" s="183" t="s">
        <v>172</v>
      </c>
      <c r="F70" s="181">
        <v>87963151792</v>
      </c>
      <c r="G70" s="182" t="s">
        <v>173</v>
      </c>
      <c r="H70" s="180">
        <v>91041</v>
      </c>
      <c r="I70" s="180" t="s">
        <v>174</v>
      </c>
      <c r="J70" s="177">
        <v>45552</v>
      </c>
      <c r="K70" s="161">
        <v>45578</v>
      </c>
      <c r="L70" s="162" t="s">
        <v>175</v>
      </c>
      <c r="M70" s="163" t="s">
        <v>176</v>
      </c>
      <c r="N70" s="168"/>
      <c r="O70" s="169"/>
      <c r="P70" s="166" t="s">
        <v>309</v>
      </c>
      <c r="Q70" s="167">
        <v>45553</v>
      </c>
      <c r="R70" s="167">
        <v>45555</v>
      </c>
      <c r="S70" s="170" t="s">
        <v>192</v>
      </c>
      <c r="T70" s="161"/>
      <c r="U70" s="151" t="s">
        <v>178</v>
      </c>
      <c r="V70" s="152" t="s">
        <v>198</v>
      </c>
      <c r="W70" s="152" t="s">
        <v>198</v>
      </c>
      <c r="X70" s="152" t="s">
        <v>198</v>
      </c>
      <c r="Y70" s="152" t="s">
        <v>360</v>
      </c>
      <c r="Z70" s="152" t="s">
        <v>198</v>
      </c>
      <c r="AA70" s="152">
        <v>30</v>
      </c>
      <c r="AB70" s="315" t="s">
        <v>198</v>
      </c>
      <c r="AC70" s="3"/>
      <c r="AD70" s="3"/>
      <c r="AE70" s="3"/>
    </row>
    <row r="71" spans="1:31" ht="16.5" thickTop="1" thickBot="1" x14ac:dyDescent="0.3">
      <c r="A71" s="482">
        <f>ROW(A$62)</f>
        <v>62</v>
      </c>
      <c r="B71" s="179" t="s">
        <v>292</v>
      </c>
      <c r="C71" s="178">
        <v>11223344556</v>
      </c>
      <c r="D71" s="178" t="s">
        <v>293</v>
      </c>
      <c r="E71" s="183" t="s">
        <v>213</v>
      </c>
      <c r="F71" s="181">
        <v>11498108491</v>
      </c>
      <c r="G71" s="182" t="s">
        <v>214</v>
      </c>
      <c r="H71" s="180">
        <v>17772</v>
      </c>
      <c r="I71" s="180" t="s">
        <v>202</v>
      </c>
      <c r="J71" s="177">
        <v>45559</v>
      </c>
      <c r="K71" s="161">
        <v>45584</v>
      </c>
      <c r="L71" s="162"/>
      <c r="M71" s="163"/>
      <c r="N71" s="168"/>
      <c r="O71" s="169"/>
      <c r="P71" s="166" t="s">
        <v>310</v>
      </c>
      <c r="Q71" s="167">
        <v>45561</v>
      </c>
      <c r="R71" s="167"/>
      <c r="S71" s="170"/>
      <c r="T71" s="161">
        <v>45583</v>
      </c>
      <c r="U71" s="151" t="s">
        <v>178</v>
      </c>
      <c r="V71" s="152" t="s">
        <v>198</v>
      </c>
      <c r="W71" s="152" t="s">
        <v>198</v>
      </c>
      <c r="X71" s="152" t="s">
        <v>198</v>
      </c>
      <c r="Y71" s="152" t="s">
        <v>360</v>
      </c>
      <c r="Z71" s="152" t="s">
        <v>198</v>
      </c>
      <c r="AA71" s="152">
        <v>23</v>
      </c>
      <c r="AB71" s="315" t="s">
        <v>198</v>
      </c>
      <c r="AC71" s="3"/>
      <c r="AD71" s="3"/>
      <c r="AE71" s="3"/>
    </row>
    <row r="72" spans="1:31" ht="16.5" thickTop="1" thickBot="1" x14ac:dyDescent="0.3">
      <c r="A72" s="482">
        <f>ROW(A$63)</f>
        <v>63</v>
      </c>
      <c r="B72" s="179" t="s">
        <v>292</v>
      </c>
      <c r="C72" s="178">
        <v>11223344556</v>
      </c>
      <c r="D72" s="178" t="s">
        <v>293</v>
      </c>
      <c r="E72" s="183" t="s">
        <v>225</v>
      </c>
      <c r="F72" s="181">
        <v>39290228900</v>
      </c>
      <c r="G72" s="182" t="s">
        <v>226</v>
      </c>
      <c r="H72" s="180">
        <v>170000</v>
      </c>
      <c r="I72" s="180" t="s">
        <v>311</v>
      </c>
      <c r="J72" s="177">
        <v>45565</v>
      </c>
      <c r="K72" s="161">
        <v>45610</v>
      </c>
      <c r="L72" s="162" t="s">
        <v>295</v>
      </c>
      <c r="M72" s="163" t="s">
        <v>192</v>
      </c>
      <c r="N72" s="168"/>
      <c r="O72" s="169"/>
      <c r="P72" s="166" t="s">
        <v>312</v>
      </c>
      <c r="Q72" s="167">
        <v>45570</v>
      </c>
      <c r="R72" s="167">
        <v>45573</v>
      </c>
      <c r="S72" s="170" t="s">
        <v>192</v>
      </c>
      <c r="T72" s="161"/>
      <c r="U72" s="151" t="s">
        <v>178</v>
      </c>
      <c r="V72" s="152" t="s">
        <v>198</v>
      </c>
      <c r="W72" s="152" t="s">
        <v>198</v>
      </c>
      <c r="X72" s="152" t="s">
        <v>198</v>
      </c>
      <c r="Y72" s="152" t="s">
        <v>360</v>
      </c>
      <c r="Z72" s="152" t="s">
        <v>198</v>
      </c>
      <c r="AA72" s="152">
        <v>14</v>
      </c>
      <c r="AB72" s="315" t="s">
        <v>198</v>
      </c>
      <c r="AC72" s="3"/>
      <c r="AD72" s="3"/>
      <c r="AE72" s="3"/>
    </row>
    <row r="73" spans="1:31" ht="16.5" thickTop="1" thickBot="1" x14ac:dyDescent="0.3">
      <c r="A73" s="482">
        <f>ROW(A$64)</f>
        <v>64</v>
      </c>
      <c r="B73" s="179" t="s">
        <v>292</v>
      </c>
      <c r="C73" s="178">
        <v>11223344556</v>
      </c>
      <c r="D73" s="178" t="s">
        <v>293</v>
      </c>
      <c r="E73" s="183" t="s">
        <v>213</v>
      </c>
      <c r="F73" s="181">
        <v>11498108491</v>
      </c>
      <c r="G73" s="182" t="s">
        <v>214</v>
      </c>
      <c r="H73" s="180">
        <v>71913</v>
      </c>
      <c r="I73" s="180" t="s">
        <v>202</v>
      </c>
      <c r="J73" s="177">
        <v>45571</v>
      </c>
      <c r="K73" s="161">
        <v>45632</v>
      </c>
      <c r="L73" s="162"/>
      <c r="M73" s="163"/>
      <c r="N73" s="168"/>
      <c r="O73" s="169"/>
      <c r="P73" s="166" t="s">
        <v>314</v>
      </c>
      <c r="Q73" s="167">
        <v>45572</v>
      </c>
      <c r="R73" s="167"/>
      <c r="S73" s="170"/>
      <c r="T73" s="161">
        <v>45606</v>
      </c>
      <c r="U73" s="151" t="s">
        <v>178</v>
      </c>
      <c r="V73" s="152" t="s">
        <v>198</v>
      </c>
      <c r="W73" s="152" t="s">
        <v>198</v>
      </c>
      <c r="X73" s="152" t="s">
        <v>198</v>
      </c>
      <c r="Y73" s="152" t="s">
        <v>360</v>
      </c>
      <c r="Z73" s="152" t="s">
        <v>198</v>
      </c>
      <c r="AA73" s="152">
        <v>35</v>
      </c>
      <c r="AB73" s="315" t="s">
        <v>198</v>
      </c>
      <c r="AC73" s="3"/>
      <c r="AD73" s="3"/>
      <c r="AE73" s="3"/>
    </row>
    <row r="74" spans="1:31" ht="16.5" thickTop="1" thickBot="1" x14ac:dyDescent="0.3">
      <c r="A74" s="482">
        <f>ROW(A$65)</f>
        <v>65</v>
      </c>
      <c r="B74" s="179" t="s">
        <v>292</v>
      </c>
      <c r="C74" s="178">
        <v>11223344556</v>
      </c>
      <c r="D74" s="178" t="s">
        <v>293</v>
      </c>
      <c r="E74" s="183" t="s">
        <v>213</v>
      </c>
      <c r="F74" s="181">
        <v>11498108491</v>
      </c>
      <c r="G74" s="182" t="s">
        <v>214</v>
      </c>
      <c r="H74" s="180">
        <v>73</v>
      </c>
      <c r="I74" s="180" t="s">
        <v>202</v>
      </c>
      <c r="J74" s="177">
        <v>45598</v>
      </c>
      <c r="K74" s="161">
        <v>45636</v>
      </c>
      <c r="L74" s="162"/>
      <c r="M74" s="163"/>
      <c r="N74" s="168"/>
      <c r="O74" s="169"/>
      <c r="P74" s="166" t="s">
        <v>315</v>
      </c>
      <c r="Q74" s="167">
        <v>45600</v>
      </c>
      <c r="R74" s="167">
        <v>45600</v>
      </c>
      <c r="S74" s="170"/>
      <c r="T74" s="161">
        <v>45630</v>
      </c>
      <c r="U74" s="151" t="s">
        <v>178</v>
      </c>
      <c r="V74" s="152" t="s">
        <v>198</v>
      </c>
      <c r="W74" s="152" t="s">
        <v>198</v>
      </c>
      <c r="X74" s="152" t="s">
        <v>198</v>
      </c>
      <c r="Y74" s="152" t="s">
        <v>360</v>
      </c>
      <c r="Z74" s="152" t="s">
        <v>198</v>
      </c>
      <c r="AA74" s="152">
        <v>31</v>
      </c>
      <c r="AB74" s="315" t="s">
        <v>198</v>
      </c>
      <c r="AC74" s="3"/>
      <c r="AD74" s="3"/>
      <c r="AE74" s="3"/>
    </row>
    <row r="75" spans="1:31" ht="16.5" thickTop="1" thickBot="1" x14ac:dyDescent="0.3">
      <c r="A75" s="482">
        <f>ROW(A$66)</f>
        <v>66</v>
      </c>
      <c r="B75" s="179" t="s">
        <v>292</v>
      </c>
      <c r="C75" s="178">
        <v>11223344556</v>
      </c>
      <c r="D75" s="178" t="s">
        <v>293</v>
      </c>
      <c r="E75" s="183" t="s">
        <v>213</v>
      </c>
      <c r="F75" s="181">
        <v>11498108491</v>
      </c>
      <c r="G75" s="182" t="s">
        <v>214</v>
      </c>
      <c r="H75" s="180">
        <v>27772</v>
      </c>
      <c r="I75" s="180" t="s">
        <v>202</v>
      </c>
      <c r="J75" s="177">
        <v>45604</v>
      </c>
      <c r="K75" s="161">
        <v>45638</v>
      </c>
      <c r="L75" s="162"/>
      <c r="M75" s="163"/>
      <c r="N75" s="168"/>
      <c r="O75" s="169"/>
      <c r="P75" s="166" t="s">
        <v>316</v>
      </c>
      <c r="Q75" s="167">
        <v>45604</v>
      </c>
      <c r="R75" s="167"/>
      <c r="S75" s="170"/>
      <c r="T75" s="161">
        <v>45634</v>
      </c>
      <c r="U75" s="151" t="s">
        <v>178</v>
      </c>
      <c r="V75" s="152" t="s">
        <v>198</v>
      </c>
      <c r="W75" s="152" t="s">
        <v>198</v>
      </c>
      <c r="X75" s="152" t="s">
        <v>198</v>
      </c>
      <c r="Y75" s="152" t="s">
        <v>360</v>
      </c>
      <c r="Z75" s="152" t="s">
        <v>198</v>
      </c>
      <c r="AA75" s="152">
        <v>31</v>
      </c>
      <c r="AB75" s="315" t="s">
        <v>198</v>
      </c>
      <c r="AC75" s="3"/>
      <c r="AD75" s="3"/>
      <c r="AE75" s="3"/>
    </row>
    <row r="76" spans="1:31" ht="16.5" thickTop="1" thickBot="1" x14ac:dyDescent="0.3">
      <c r="A76" s="482">
        <f>ROW(A$67)</f>
        <v>67</v>
      </c>
      <c r="B76" s="179" t="s">
        <v>292</v>
      </c>
      <c r="C76" s="178">
        <v>11223344556</v>
      </c>
      <c r="D76" s="178" t="s">
        <v>293</v>
      </c>
      <c r="E76" s="183" t="s">
        <v>172</v>
      </c>
      <c r="F76" s="181">
        <v>87963151792</v>
      </c>
      <c r="G76" s="182" t="s">
        <v>173</v>
      </c>
      <c r="H76" s="180">
        <v>93020</v>
      </c>
      <c r="I76" s="180" t="s">
        <v>174</v>
      </c>
      <c r="J76" s="177">
        <v>45613</v>
      </c>
      <c r="K76" s="161">
        <v>45639</v>
      </c>
      <c r="L76" s="162" t="s">
        <v>175</v>
      </c>
      <c r="M76" s="163" t="s">
        <v>176</v>
      </c>
      <c r="N76" s="168"/>
      <c r="O76" s="169"/>
      <c r="P76" s="166" t="s">
        <v>317</v>
      </c>
      <c r="Q76" s="167">
        <v>45614</v>
      </c>
      <c r="R76" s="167">
        <v>45555</v>
      </c>
      <c r="S76" s="170" t="s">
        <v>192</v>
      </c>
      <c r="T76" s="161"/>
      <c r="U76" s="151" t="s">
        <v>178</v>
      </c>
      <c r="V76" s="152" t="s">
        <v>198</v>
      </c>
      <c r="W76" s="152" t="s">
        <v>198</v>
      </c>
      <c r="X76" s="152" t="s">
        <v>198</v>
      </c>
      <c r="Y76" s="152" t="s">
        <v>360</v>
      </c>
      <c r="Z76" s="152" t="s">
        <v>198</v>
      </c>
      <c r="AA76" s="152">
        <v>30</v>
      </c>
      <c r="AB76" s="315" t="s">
        <v>198</v>
      </c>
      <c r="AC76" s="3"/>
      <c r="AD76" s="3"/>
      <c r="AE76" s="3"/>
    </row>
    <row r="77" spans="1:31" ht="16.5" thickTop="1" thickBot="1" x14ac:dyDescent="0.3">
      <c r="A77" s="482">
        <f>ROW(A$68)</f>
        <v>68</v>
      </c>
      <c r="B77" s="179" t="s">
        <v>292</v>
      </c>
      <c r="C77" s="178">
        <v>11223344556</v>
      </c>
      <c r="D77" s="178" t="s">
        <v>293</v>
      </c>
      <c r="E77" s="183" t="s">
        <v>213</v>
      </c>
      <c r="F77" s="181">
        <v>11498108491</v>
      </c>
      <c r="G77" s="182" t="s">
        <v>214</v>
      </c>
      <c r="H77" s="180">
        <v>37081</v>
      </c>
      <c r="I77" s="180" t="s">
        <v>202</v>
      </c>
      <c r="J77" s="177">
        <v>45641</v>
      </c>
      <c r="K77" s="161">
        <v>45645</v>
      </c>
      <c r="L77" s="162"/>
      <c r="M77" s="163"/>
      <c r="N77" s="168"/>
      <c r="O77" s="169"/>
      <c r="P77" s="166" t="s">
        <v>318</v>
      </c>
      <c r="Q77" s="167">
        <v>45641</v>
      </c>
      <c r="R77" s="167">
        <v>45647</v>
      </c>
      <c r="S77" s="170"/>
      <c r="T77" s="161">
        <v>45651</v>
      </c>
      <c r="U77" s="151" t="s">
        <v>178</v>
      </c>
      <c r="V77" s="152" t="s">
        <v>198</v>
      </c>
      <c r="W77" s="152" t="s">
        <v>198</v>
      </c>
      <c r="X77" s="152" t="s">
        <v>198</v>
      </c>
      <c r="Y77" s="152" t="s">
        <v>360</v>
      </c>
      <c r="Z77" s="152" t="s">
        <v>198</v>
      </c>
      <c r="AA77" s="152">
        <v>11</v>
      </c>
      <c r="AB77" s="315" t="s">
        <v>198</v>
      </c>
      <c r="AC77" s="3"/>
      <c r="AD77" s="3"/>
      <c r="AE77" s="3"/>
    </row>
    <row r="78" spans="1:31" ht="16.5" thickTop="1" thickBot="1" x14ac:dyDescent="0.3">
      <c r="A78" s="482">
        <f>ROW(A$69)</f>
        <v>69</v>
      </c>
      <c r="B78" s="179" t="s">
        <v>319</v>
      </c>
      <c r="C78" s="178" t="s">
        <v>110</v>
      </c>
      <c r="D78" s="178" t="s">
        <v>110</v>
      </c>
      <c r="E78" s="183" t="s">
        <v>172</v>
      </c>
      <c r="F78" s="181">
        <v>87963151792</v>
      </c>
      <c r="G78" s="182" t="s">
        <v>173</v>
      </c>
      <c r="H78" s="180">
        <v>59878</v>
      </c>
      <c r="I78" s="180" t="s">
        <v>174</v>
      </c>
      <c r="J78" s="177">
        <v>45490</v>
      </c>
      <c r="K78" s="161">
        <v>45510</v>
      </c>
      <c r="L78" s="162" t="s">
        <v>175</v>
      </c>
      <c r="M78" s="163" t="s">
        <v>192</v>
      </c>
      <c r="N78" s="168"/>
      <c r="O78" s="169"/>
      <c r="P78" s="166" t="s">
        <v>323</v>
      </c>
      <c r="Q78" s="167">
        <v>45491</v>
      </c>
      <c r="R78" s="167">
        <v>45493</v>
      </c>
      <c r="S78" s="170" t="s">
        <v>192</v>
      </c>
      <c r="T78" s="161"/>
      <c r="U78" s="151" t="s">
        <v>178</v>
      </c>
      <c r="V78" s="152" t="s">
        <v>198</v>
      </c>
      <c r="W78" s="152" t="s">
        <v>198</v>
      </c>
      <c r="X78" s="152" t="s">
        <v>198</v>
      </c>
      <c r="Y78" s="152" t="s">
        <v>360</v>
      </c>
      <c r="Z78" s="152" t="s">
        <v>198</v>
      </c>
      <c r="AA78" s="152">
        <v>14</v>
      </c>
      <c r="AB78" s="315" t="s">
        <v>198</v>
      </c>
      <c r="AC78" s="3"/>
      <c r="AD78" s="3"/>
      <c r="AE78" s="3"/>
    </row>
    <row r="79" spans="1:31" ht="16.5" thickTop="1" thickBot="1" x14ac:dyDescent="0.3">
      <c r="A79" s="482">
        <f>ROW(A$70)</f>
        <v>70</v>
      </c>
      <c r="B79" s="179" t="s">
        <v>319</v>
      </c>
      <c r="C79" s="178" t="s">
        <v>110</v>
      </c>
      <c r="D79" s="178" t="s">
        <v>110</v>
      </c>
      <c r="E79" s="183" t="s">
        <v>172</v>
      </c>
      <c r="F79" s="181">
        <v>87963151792</v>
      </c>
      <c r="G79" s="182" t="s">
        <v>173</v>
      </c>
      <c r="H79" s="180">
        <v>69878</v>
      </c>
      <c r="I79" s="180" t="s">
        <v>174</v>
      </c>
      <c r="J79" s="177">
        <v>45491</v>
      </c>
      <c r="K79" s="161">
        <v>45511</v>
      </c>
      <c r="L79" s="162" t="s">
        <v>175</v>
      </c>
      <c r="M79" s="163" t="s">
        <v>192</v>
      </c>
      <c r="N79" s="168"/>
      <c r="O79" s="169"/>
      <c r="P79" s="166" t="s">
        <v>324</v>
      </c>
      <c r="Q79" s="167">
        <v>45492</v>
      </c>
      <c r="R79" s="167">
        <v>45494</v>
      </c>
      <c r="S79" s="170" t="s">
        <v>192</v>
      </c>
      <c r="T79" s="161"/>
      <c r="U79" s="151" t="s">
        <v>178</v>
      </c>
      <c r="V79" s="152" t="s">
        <v>198</v>
      </c>
      <c r="W79" s="152" t="s">
        <v>198</v>
      </c>
      <c r="X79" s="152" t="s">
        <v>198</v>
      </c>
      <c r="Y79" s="152" t="s">
        <v>360</v>
      </c>
      <c r="Z79" s="152" t="s">
        <v>198</v>
      </c>
      <c r="AA79" s="152">
        <v>14</v>
      </c>
      <c r="AB79" s="315" t="s">
        <v>198</v>
      </c>
      <c r="AC79" s="3"/>
      <c r="AD79" s="3"/>
      <c r="AE79" s="3"/>
    </row>
    <row r="80" spans="1:31" ht="15.75" thickTop="1" x14ac:dyDescent="0.25"/>
  </sheetData>
  <sheetProtection sheet="1" objects="1" scenarios="1" autoFilter="0"/>
  <mergeCells count="5">
    <mergeCell ref="B7:H7"/>
    <mergeCell ref="L7:M7"/>
    <mergeCell ref="N7:O7"/>
    <mergeCell ref="P7:T7"/>
    <mergeCell ref="U7:AB7"/>
  </mergeCells>
  <dataValidations count="1">
    <dataValidation allowBlank="1" showErrorMessage="1" sqref="AA9" xr:uid="{AA2A5BC2-1A74-4432-9A66-DCB69637B43C}"/>
  </dataValidations>
  <pageMargins left="0.7" right="0.7" top="0.75" bottom="0.75" header="0.3" footer="0.3"/>
  <pageSetup paperSize="9" orientation="landscape" r:id="rId1"/>
  <ignoredErrors>
    <ignoredError sqref="AA10:AA79" calculatedColumn="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4F5D3-D3A9-484C-AB92-B70878A9F83F}">
  <sheetPr codeName="Sheet8">
    <outlinePr summaryBelow="0"/>
  </sheetPr>
  <dimension ref="A1:AM87"/>
  <sheetViews>
    <sheetView showGridLines="0" showRowColHeaders="0"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defaultColWidth="0" defaultRowHeight="15" outlineLevelRow="1" x14ac:dyDescent="0.25"/>
  <cols>
    <col min="1" max="1" width="3.85546875" customWidth="1"/>
    <col min="2" max="2" width="13.28515625" style="1" customWidth="1"/>
    <col min="3" max="3" width="14" customWidth="1"/>
    <col min="4" max="4" width="12" customWidth="1"/>
    <col min="5" max="5" width="14.42578125" customWidth="1"/>
    <col min="6" max="6" width="14" customWidth="1"/>
    <col min="7" max="7" width="12" customWidth="1"/>
    <col min="8" max="8" width="11.140625" bestFit="1" customWidth="1"/>
    <col min="9" max="9" width="37.28515625" customWidth="1"/>
    <col min="10" max="11" width="13.28515625" customWidth="1"/>
    <col min="12" max="12" width="14.28515625" customWidth="1"/>
    <col min="13" max="13" width="17.85546875" bestFit="1" customWidth="1"/>
    <col min="14" max="15" width="13.28515625" customWidth="1"/>
    <col min="16" max="16" width="12.5703125" bestFit="1" customWidth="1"/>
    <col min="17" max="18" width="13.28515625" customWidth="1"/>
    <col min="19" max="19" width="18.140625" bestFit="1" customWidth="1"/>
    <col min="20" max="20" width="15.140625" customWidth="1"/>
    <col min="21" max="21" width="19.7109375" customWidth="1"/>
    <col min="22" max="24" width="16.7109375" customWidth="1"/>
    <col min="25" max="25" width="18.5703125" bestFit="1" customWidth="1"/>
    <col min="26" max="29" width="16.7109375" customWidth="1"/>
    <col min="30" max="30" width="93.5703125" customWidth="1"/>
    <col min="31" max="31" width="1.28515625" customWidth="1"/>
    <col min="32" max="37" width="9.140625" hidden="1" customWidth="1"/>
    <col min="38" max="39" width="1.28515625" customWidth="1"/>
    <col min="40" max="16384" width="9.140625" hidden="1"/>
  </cols>
  <sheetData>
    <row r="1" spans="1:38" ht="36" x14ac:dyDescent="0.55000000000000004">
      <c r="A1" s="3"/>
      <c r="B1" s="3"/>
      <c r="C1" s="26" t="s">
        <v>76</v>
      </c>
      <c r="D1" s="3"/>
      <c r="E1" s="3"/>
      <c r="F1" s="12"/>
      <c r="G1" s="12"/>
      <c r="H1" s="3"/>
      <c r="I1" s="3"/>
      <c r="J1" s="3"/>
      <c r="K1" s="3"/>
      <c r="L1" s="12"/>
      <c r="M1" s="12"/>
      <c r="N1" s="12"/>
      <c r="O1" s="12"/>
      <c r="P1" s="12"/>
      <c r="Q1" s="3"/>
      <c r="R1" s="3"/>
      <c r="S1" s="3"/>
      <c r="T1" s="3"/>
      <c r="U1" s="3"/>
      <c r="V1" s="3"/>
      <c r="W1" s="3"/>
      <c r="X1" s="3"/>
      <c r="Y1" s="3"/>
      <c r="Z1" s="3"/>
      <c r="AA1" s="3"/>
      <c r="AB1" s="3"/>
      <c r="AC1" s="3"/>
      <c r="AD1" s="3"/>
      <c r="AE1" s="3"/>
      <c r="AF1" s="3"/>
      <c r="AG1" s="3"/>
      <c r="AH1" s="3"/>
      <c r="AI1" s="3"/>
      <c r="AJ1" s="3"/>
      <c r="AK1" s="3"/>
      <c r="AL1" s="3"/>
    </row>
    <row r="2" spans="1:38" ht="108" customHeight="1" x14ac:dyDescent="0.25">
      <c r="A2" s="3"/>
      <c r="B2" s="13"/>
      <c r="C2" s="118" t="s">
        <v>396</v>
      </c>
      <c r="D2" s="11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s="75" customFormat="1" ht="32.1" customHeight="1" collapsed="1" x14ac:dyDescent="0.35">
      <c r="A3" s="521">
        <f>SUBTOTAL(109,A4:A5)-SUM(A4:A5)</f>
        <v>-2</v>
      </c>
      <c r="B3" s="74"/>
      <c r="C3" s="73"/>
      <c r="D3" s="73"/>
      <c r="E3" s="73"/>
      <c r="F3" s="620" t="s">
        <v>397</v>
      </c>
      <c r="G3" s="620"/>
      <c r="H3" s="620"/>
      <c r="I3" s="483" t="str">
        <f>IF(A3=0,"CLICK ➖ TO COLLAPSE"," CLICK ➕ TO EXPAND")&amp;" (left of screen)"</f>
        <v xml:space="preserve"> CLICK ➕ TO EXPAND (left of screen)</v>
      </c>
      <c r="J3" s="73"/>
      <c r="K3" s="73"/>
      <c r="L3" s="3"/>
      <c r="M3" s="73"/>
      <c r="N3" s="73"/>
      <c r="O3" s="73"/>
      <c r="P3" s="73"/>
      <c r="Q3" s="73"/>
      <c r="R3" s="73"/>
      <c r="S3" s="73"/>
      <c r="T3" s="73"/>
      <c r="U3" s="73"/>
      <c r="V3" s="73"/>
      <c r="W3" s="73"/>
      <c r="X3" s="73"/>
      <c r="Y3" s="73"/>
      <c r="Z3" s="73"/>
      <c r="AA3" s="73"/>
      <c r="AB3" s="73"/>
      <c r="AC3" s="73"/>
      <c r="AD3" s="73"/>
      <c r="AE3" s="73"/>
      <c r="AF3" s="73"/>
      <c r="AG3" s="73"/>
      <c r="AH3" s="73"/>
      <c r="AI3" s="73"/>
      <c r="AJ3" s="73"/>
      <c r="AK3" s="73"/>
      <c r="AL3" s="73"/>
    </row>
    <row r="4" spans="1:38" s="75" customFormat="1" ht="180.95" hidden="1" customHeight="1" outlineLevel="1" x14ac:dyDescent="0.5">
      <c r="A4" s="119">
        <v>1</v>
      </c>
      <c r="B4" s="74"/>
      <c r="C4" s="73"/>
      <c r="D4" s="73"/>
      <c r="E4" s="73"/>
      <c r="F4" s="120"/>
      <c r="G4" s="73"/>
      <c r="H4" s="73"/>
      <c r="I4" s="73"/>
      <c r="J4" s="73"/>
      <c r="K4" s="73"/>
      <c r="L4" s="73"/>
      <c r="M4" s="73"/>
      <c r="N4" s="73"/>
      <c r="O4" s="116"/>
      <c r="P4" s="73"/>
      <c r="Q4" s="73"/>
      <c r="R4" s="73"/>
      <c r="S4" s="73"/>
      <c r="T4" s="73"/>
      <c r="U4" s="73"/>
      <c r="V4" s="73"/>
      <c r="W4" s="73"/>
      <c r="X4" s="73"/>
      <c r="Y4" s="73"/>
      <c r="Z4" s="73"/>
      <c r="AA4" s="73"/>
      <c r="AB4" s="73"/>
      <c r="AC4" s="73"/>
      <c r="AD4" s="73"/>
      <c r="AE4" s="73"/>
      <c r="AF4" s="73"/>
      <c r="AG4" s="73"/>
      <c r="AH4" s="73"/>
      <c r="AI4" s="73"/>
      <c r="AJ4" s="73"/>
      <c r="AK4" s="73"/>
      <c r="AL4" s="73"/>
    </row>
    <row r="5" spans="1:38" s="75" customFormat="1" ht="183" hidden="1" customHeight="1" outlineLevel="1" x14ac:dyDescent="0.5">
      <c r="A5" s="119">
        <v>1</v>
      </c>
      <c r="B5" s="74"/>
      <c r="C5" s="73"/>
      <c r="D5" s="73"/>
      <c r="E5" s="73"/>
      <c r="F5" s="73"/>
      <c r="G5" s="73"/>
      <c r="H5" s="73"/>
      <c r="I5" s="73"/>
      <c r="J5" s="73"/>
      <c r="K5" s="73"/>
      <c r="L5" s="73"/>
      <c r="M5" s="73"/>
      <c r="N5" s="73"/>
      <c r="O5" s="116"/>
      <c r="P5" s="73"/>
      <c r="Q5" s="73"/>
      <c r="R5" s="73"/>
      <c r="S5" s="73"/>
      <c r="T5" s="73"/>
      <c r="U5" s="73"/>
      <c r="V5" s="73"/>
      <c r="W5" s="73"/>
      <c r="X5" s="73"/>
      <c r="Y5" s="73"/>
      <c r="Z5" s="73"/>
      <c r="AA5" s="73"/>
      <c r="AB5" s="73"/>
      <c r="AC5" s="73"/>
      <c r="AD5" s="73"/>
      <c r="AE5" s="73"/>
      <c r="AF5" s="73"/>
      <c r="AG5" s="73"/>
      <c r="AH5" s="73"/>
      <c r="AI5" s="73"/>
      <c r="AJ5" s="73"/>
      <c r="AK5" s="73"/>
      <c r="AL5" s="73"/>
    </row>
    <row r="6" spans="1:38" s="75" customFormat="1" ht="8.25" customHeight="1" x14ac:dyDescent="0.5">
      <c r="A6" s="119"/>
      <c r="B6" s="74"/>
      <c r="C6" s="73"/>
      <c r="D6" s="73"/>
      <c r="E6" s="73"/>
      <c r="F6" s="73"/>
      <c r="G6" s="73"/>
      <c r="H6" s="73"/>
      <c r="I6" s="73"/>
      <c r="J6" s="73"/>
      <c r="K6" s="73"/>
      <c r="L6" s="73"/>
      <c r="M6" s="73"/>
      <c r="N6" s="73"/>
      <c r="O6" s="116"/>
      <c r="P6" s="73"/>
      <c r="Q6" s="73"/>
      <c r="R6" s="73"/>
      <c r="S6" s="73"/>
      <c r="T6" s="73"/>
      <c r="U6" s="73"/>
      <c r="V6" s="73"/>
      <c r="W6" s="73"/>
      <c r="X6" s="73"/>
      <c r="Y6" s="73"/>
      <c r="Z6" s="73"/>
      <c r="AA6" s="73"/>
      <c r="AB6" s="73"/>
      <c r="AC6" s="73"/>
      <c r="AD6" s="73"/>
      <c r="AE6" s="73"/>
      <c r="AF6" s="73"/>
      <c r="AG6" s="73"/>
      <c r="AH6" s="73"/>
      <c r="AI6" s="73"/>
      <c r="AJ6" s="73"/>
      <c r="AK6" s="73"/>
      <c r="AL6" s="73"/>
    </row>
    <row r="7" spans="1:38" s="14" customFormat="1" ht="30" customHeight="1" x14ac:dyDescent="0.25">
      <c r="A7" s="24"/>
      <c r="B7" s="576" t="s">
        <v>148</v>
      </c>
      <c r="C7" s="576"/>
      <c r="D7" s="576"/>
      <c r="E7" s="576"/>
      <c r="F7" s="576"/>
      <c r="G7" s="576"/>
      <c r="H7" s="576"/>
      <c r="I7" s="30"/>
      <c r="J7" s="30"/>
      <c r="K7" s="76"/>
      <c r="L7" s="574" t="s">
        <v>149</v>
      </c>
      <c r="M7" s="575"/>
      <c r="N7" s="570" t="s">
        <v>150</v>
      </c>
      <c r="O7" s="571"/>
      <c r="P7" s="572" t="s">
        <v>151</v>
      </c>
      <c r="Q7" s="572"/>
      <c r="R7" s="572"/>
      <c r="S7" s="572"/>
      <c r="T7" s="573"/>
      <c r="U7" s="606" t="s">
        <v>152</v>
      </c>
      <c r="V7" s="607"/>
      <c r="W7" s="607"/>
      <c r="X7" s="607"/>
      <c r="Y7" s="607"/>
      <c r="Z7" s="607"/>
      <c r="AA7" s="607"/>
      <c r="AB7" s="607"/>
      <c r="AC7" s="608"/>
      <c r="AD7" s="66" t="s">
        <v>355</v>
      </c>
      <c r="AE7" s="24"/>
      <c r="AF7" s="24"/>
      <c r="AG7" s="24"/>
      <c r="AH7" s="24"/>
      <c r="AI7" s="24"/>
      <c r="AJ7" s="24"/>
      <c r="AK7" s="24"/>
      <c r="AL7" s="24"/>
    </row>
    <row r="8" spans="1:38" s="65" customFormat="1" ht="5.25" x14ac:dyDescent="0.15">
      <c r="A8" s="60"/>
      <c r="B8" s="61"/>
      <c r="C8" s="61"/>
      <c r="D8" s="61"/>
      <c r="E8" s="61"/>
      <c r="F8" s="61"/>
      <c r="G8" s="61"/>
      <c r="H8" s="61"/>
      <c r="I8" s="60"/>
      <c r="J8" s="60"/>
      <c r="K8" s="77"/>
      <c r="L8" s="62"/>
      <c r="M8" s="78"/>
      <c r="N8" s="62"/>
      <c r="O8" s="78"/>
      <c r="P8" s="63"/>
      <c r="Q8" s="63"/>
      <c r="R8" s="63"/>
      <c r="S8" s="63"/>
      <c r="T8" s="79"/>
      <c r="U8" s="81"/>
      <c r="V8" s="81"/>
      <c r="W8" s="81"/>
      <c r="X8" s="81"/>
      <c r="Y8" s="81"/>
      <c r="Z8" s="81"/>
      <c r="AA8" s="81"/>
      <c r="AB8" s="81"/>
      <c r="AC8" s="84"/>
      <c r="AD8" s="64"/>
      <c r="AE8" s="60"/>
      <c r="AF8" s="60"/>
      <c r="AG8" s="60"/>
      <c r="AH8" s="60"/>
      <c r="AI8" s="60"/>
      <c r="AJ8" s="60"/>
      <c r="AK8" s="60"/>
      <c r="AL8" s="60"/>
    </row>
    <row r="9" spans="1:38" s="15" customFormat="1" ht="63.75" thickBot="1" x14ac:dyDescent="0.3">
      <c r="A9" s="23"/>
      <c r="B9" s="344" t="s">
        <v>154</v>
      </c>
      <c r="C9" s="345" t="s">
        <v>155</v>
      </c>
      <c r="D9" s="345" t="s">
        <v>156</v>
      </c>
      <c r="E9" s="345" t="s">
        <v>157</v>
      </c>
      <c r="F9" s="345" t="s">
        <v>158</v>
      </c>
      <c r="G9" s="345" t="s">
        <v>159</v>
      </c>
      <c r="H9" s="345" t="s">
        <v>53</v>
      </c>
      <c r="I9" s="345" t="s">
        <v>160</v>
      </c>
      <c r="J9" s="366" t="s">
        <v>356</v>
      </c>
      <c r="K9" s="346" t="s">
        <v>162</v>
      </c>
      <c r="L9" s="344" t="s">
        <v>163</v>
      </c>
      <c r="M9" s="346" t="s">
        <v>164</v>
      </c>
      <c r="N9" s="344" t="s">
        <v>165</v>
      </c>
      <c r="O9" s="346" t="s">
        <v>166</v>
      </c>
      <c r="P9" s="344" t="s">
        <v>167</v>
      </c>
      <c r="Q9" s="344" t="s">
        <v>44</v>
      </c>
      <c r="R9" s="365" t="s">
        <v>48</v>
      </c>
      <c r="S9" s="344" t="s">
        <v>168</v>
      </c>
      <c r="T9" s="364" t="s">
        <v>41</v>
      </c>
      <c r="U9" s="363" t="s">
        <v>169</v>
      </c>
      <c r="V9" s="367" t="s">
        <v>357</v>
      </c>
      <c r="W9" s="368" t="s">
        <v>358</v>
      </c>
      <c r="X9" s="368" t="s">
        <v>337</v>
      </c>
      <c r="Y9" s="368" t="s">
        <v>339</v>
      </c>
      <c r="Z9" s="368" t="s">
        <v>340</v>
      </c>
      <c r="AA9" s="368" t="s">
        <v>60</v>
      </c>
      <c r="AB9" s="369" t="s">
        <v>395</v>
      </c>
      <c r="AC9" s="371" t="s">
        <v>398</v>
      </c>
      <c r="AD9" s="82" t="s">
        <v>170</v>
      </c>
      <c r="AE9" s="23"/>
      <c r="AF9" s="23"/>
      <c r="AG9" s="23"/>
      <c r="AH9" s="23"/>
      <c r="AI9" s="23"/>
      <c r="AJ9" s="23"/>
      <c r="AK9" s="23"/>
      <c r="AL9" s="23"/>
    </row>
    <row r="10" spans="1:38" ht="16.5" thickTop="1" thickBot="1" x14ac:dyDescent="0.3">
      <c r="A10" s="482">
        <f>ROW(A$1)</f>
        <v>1</v>
      </c>
      <c r="B10" s="267" t="s">
        <v>171</v>
      </c>
      <c r="C10" s="268">
        <v>11111111111</v>
      </c>
      <c r="D10" s="268">
        <v>111111111</v>
      </c>
      <c r="E10" s="224" t="s">
        <v>172</v>
      </c>
      <c r="F10" s="225">
        <v>87963151792</v>
      </c>
      <c r="G10" s="226" t="s">
        <v>173</v>
      </c>
      <c r="H10" s="227">
        <v>34552</v>
      </c>
      <c r="I10" s="227" t="s">
        <v>174</v>
      </c>
      <c r="J10" s="228">
        <v>45446</v>
      </c>
      <c r="K10" s="229">
        <v>45476</v>
      </c>
      <c r="L10" s="230" t="s">
        <v>175</v>
      </c>
      <c r="M10" s="231" t="s">
        <v>176</v>
      </c>
      <c r="N10" s="232"/>
      <c r="O10" s="233"/>
      <c r="P10" s="234" t="s">
        <v>177</v>
      </c>
      <c r="Q10" s="235">
        <v>45448</v>
      </c>
      <c r="R10" s="235">
        <v>45448</v>
      </c>
      <c r="S10" s="235" t="s">
        <v>176</v>
      </c>
      <c r="T10" s="229"/>
      <c r="U10" s="236" t="s">
        <v>178</v>
      </c>
      <c r="V10" s="237" t="s">
        <v>178</v>
      </c>
      <c r="W10" s="237" t="s">
        <v>198</v>
      </c>
      <c r="X10" s="237" t="s">
        <v>198</v>
      </c>
      <c r="Y10" s="237" t="s">
        <v>360</v>
      </c>
      <c r="Z10" s="237" t="s">
        <v>198</v>
      </c>
      <c r="AA10" s="237">
        <v>30</v>
      </c>
      <c r="AB10" s="238" t="s">
        <v>198</v>
      </c>
      <c r="AC10" s="239" t="s">
        <v>178</v>
      </c>
      <c r="AD10" s="223"/>
      <c r="AE10" s="3"/>
      <c r="AF10" s="3"/>
      <c r="AG10" s="3"/>
      <c r="AH10" s="3"/>
      <c r="AI10" s="3"/>
      <c r="AJ10" s="3"/>
      <c r="AK10" s="3"/>
      <c r="AL10" s="3"/>
    </row>
    <row r="11" spans="1:38" ht="16.5" thickTop="1" thickBot="1" x14ac:dyDescent="0.3">
      <c r="A11" s="482">
        <f>ROW(A$2)</f>
        <v>2</v>
      </c>
      <c r="B11" s="269" t="s">
        <v>171</v>
      </c>
      <c r="C11" s="270">
        <v>11111111111</v>
      </c>
      <c r="D11" s="270">
        <v>111111111</v>
      </c>
      <c r="E11" s="240" t="s">
        <v>179</v>
      </c>
      <c r="F11" s="241">
        <v>58532774186</v>
      </c>
      <c r="G11" s="242" t="s">
        <v>180</v>
      </c>
      <c r="H11" s="243">
        <v>5000</v>
      </c>
      <c r="I11" s="243" t="s">
        <v>181</v>
      </c>
      <c r="J11" s="244">
        <v>45473</v>
      </c>
      <c r="K11" s="245">
        <v>45478</v>
      </c>
      <c r="L11" s="246" t="s">
        <v>182</v>
      </c>
      <c r="M11" s="247" t="s">
        <v>183</v>
      </c>
      <c r="N11" s="248"/>
      <c r="O11" s="249"/>
      <c r="P11" s="250"/>
      <c r="Q11" s="251"/>
      <c r="R11" s="251"/>
      <c r="S11" s="251"/>
      <c r="T11" s="245"/>
      <c r="U11" s="236" t="s">
        <v>178</v>
      </c>
      <c r="V11" s="237" t="s">
        <v>178</v>
      </c>
      <c r="W11" s="237" t="s">
        <v>198</v>
      </c>
      <c r="X11" s="237" t="s">
        <v>198</v>
      </c>
      <c r="Y11" s="237" t="s">
        <v>360</v>
      </c>
      <c r="Z11" s="237" t="s">
        <v>198</v>
      </c>
      <c r="AA11" s="237">
        <v>7</v>
      </c>
      <c r="AB11" s="238" t="s">
        <v>198</v>
      </c>
      <c r="AC11" s="239" t="s">
        <v>178</v>
      </c>
      <c r="AD11" s="223"/>
      <c r="AE11" s="3"/>
      <c r="AF11" s="3"/>
      <c r="AG11" s="3"/>
      <c r="AH11" s="3"/>
      <c r="AI11" s="3"/>
      <c r="AJ11" s="3"/>
      <c r="AK11" s="3"/>
      <c r="AL11" s="3"/>
    </row>
    <row r="12" spans="1:38" ht="16.5" thickTop="1" thickBot="1" x14ac:dyDescent="0.3">
      <c r="A12" s="482">
        <f>ROW(A$3)</f>
        <v>3</v>
      </c>
      <c r="B12" s="269" t="s">
        <v>171</v>
      </c>
      <c r="C12" s="270">
        <v>11111111111</v>
      </c>
      <c r="D12" s="270">
        <v>111111111</v>
      </c>
      <c r="E12" s="240" t="s">
        <v>172</v>
      </c>
      <c r="F12" s="241">
        <v>87963151792</v>
      </c>
      <c r="G12" s="242" t="s">
        <v>173</v>
      </c>
      <c r="H12" s="243">
        <v>14728</v>
      </c>
      <c r="I12" s="243" t="s">
        <v>174</v>
      </c>
      <c r="J12" s="244">
        <v>45458</v>
      </c>
      <c r="K12" s="245">
        <v>45481</v>
      </c>
      <c r="L12" s="246" t="s">
        <v>175</v>
      </c>
      <c r="M12" s="247" t="s">
        <v>176</v>
      </c>
      <c r="N12" s="252"/>
      <c r="O12" s="253"/>
      <c r="P12" s="250" t="s">
        <v>184</v>
      </c>
      <c r="Q12" s="251">
        <v>45462</v>
      </c>
      <c r="R12" s="251">
        <v>45463</v>
      </c>
      <c r="S12" s="254" t="s">
        <v>176</v>
      </c>
      <c r="T12" s="245"/>
      <c r="U12" s="236" t="s">
        <v>178</v>
      </c>
      <c r="V12" s="237" t="s">
        <v>178</v>
      </c>
      <c r="W12" s="237" t="s">
        <v>198</v>
      </c>
      <c r="X12" s="237" t="s">
        <v>198</v>
      </c>
      <c r="Y12" s="237" t="s">
        <v>360</v>
      </c>
      <c r="Z12" s="237" t="s">
        <v>198</v>
      </c>
      <c r="AA12" s="237">
        <v>30</v>
      </c>
      <c r="AB12" s="238" t="s">
        <v>198</v>
      </c>
      <c r="AC12" s="239" t="s">
        <v>178</v>
      </c>
      <c r="AD12" s="223"/>
      <c r="AE12" s="3"/>
      <c r="AF12" s="3"/>
      <c r="AG12" s="3"/>
      <c r="AH12" s="3"/>
      <c r="AI12" s="3"/>
      <c r="AJ12" s="3"/>
      <c r="AK12" s="3"/>
      <c r="AL12" s="3"/>
    </row>
    <row r="13" spans="1:38" ht="16.5" thickTop="1" thickBot="1" x14ac:dyDescent="0.3">
      <c r="A13" s="482">
        <f>ROW(A$4)</f>
        <v>4</v>
      </c>
      <c r="B13" s="269" t="s">
        <v>171</v>
      </c>
      <c r="C13" s="271">
        <v>11111111111</v>
      </c>
      <c r="D13" s="271">
        <v>111111111</v>
      </c>
      <c r="E13" s="243" t="s">
        <v>185</v>
      </c>
      <c r="F13" s="241">
        <v>82493337096</v>
      </c>
      <c r="G13" s="242" t="s">
        <v>186</v>
      </c>
      <c r="H13" s="243">
        <v>20000</v>
      </c>
      <c r="I13" s="243" t="s">
        <v>187</v>
      </c>
      <c r="J13" s="244">
        <v>45458</v>
      </c>
      <c r="K13" s="255">
        <v>45485</v>
      </c>
      <c r="L13" s="256" t="s">
        <v>188</v>
      </c>
      <c r="M13" s="257" t="s">
        <v>176</v>
      </c>
      <c r="N13" s="236"/>
      <c r="O13" s="258"/>
      <c r="P13" s="259" t="s">
        <v>189</v>
      </c>
      <c r="Q13" s="260">
        <v>45458</v>
      </c>
      <c r="R13" s="260"/>
      <c r="S13" s="261" t="s">
        <v>176</v>
      </c>
      <c r="T13" s="255"/>
      <c r="U13" s="236" t="s">
        <v>178</v>
      </c>
      <c r="V13" s="237" t="s">
        <v>178</v>
      </c>
      <c r="W13" s="237" t="s">
        <v>198</v>
      </c>
      <c r="X13" s="237" t="s">
        <v>198</v>
      </c>
      <c r="Y13" s="237" t="s">
        <v>360</v>
      </c>
      <c r="Z13" s="237" t="s">
        <v>198</v>
      </c>
      <c r="AA13" s="237">
        <v>30</v>
      </c>
      <c r="AB13" s="238" t="s">
        <v>198</v>
      </c>
      <c r="AC13" s="239" t="s">
        <v>178</v>
      </c>
      <c r="AD13" s="475" t="s">
        <v>399</v>
      </c>
      <c r="AE13" s="3"/>
      <c r="AF13" s="3"/>
      <c r="AG13" s="3"/>
      <c r="AH13" s="3"/>
      <c r="AI13" s="3"/>
      <c r="AJ13" s="3"/>
      <c r="AK13" s="3"/>
      <c r="AL13" s="3"/>
    </row>
    <row r="14" spans="1:38" ht="16.5" thickTop="1" thickBot="1" x14ac:dyDescent="0.3">
      <c r="A14" s="482">
        <f>ROW(A$5)</f>
        <v>5</v>
      </c>
      <c r="B14" s="269" t="s">
        <v>171</v>
      </c>
      <c r="C14" s="270">
        <v>11111111111</v>
      </c>
      <c r="D14" s="270">
        <v>111111111</v>
      </c>
      <c r="E14" s="240" t="s">
        <v>185</v>
      </c>
      <c r="F14" s="241">
        <v>82493337096</v>
      </c>
      <c r="G14" s="242" t="s">
        <v>186</v>
      </c>
      <c r="H14" s="243">
        <v>30000</v>
      </c>
      <c r="I14" s="243" t="s">
        <v>187</v>
      </c>
      <c r="J14" s="244">
        <v>45466</v>
      </c>
      <c r="K14" s="255">
        <v>45485</v>
      </c>
      <c r="L14" s="256" t="s">
        <v>188</v>
      </c>
      <c r="M14" s="257" t="s">
        <v>176</v>
      </c>
      <c r="N14" s="248"/>
      <c r="O14" s="249"/>
      <c r="P14" s="250" t="s">
        <v>191</v>
      </c>
      <c r="Q14" s="251">
        <v>45466</v>
      </c>
      <c r="R14" s="251"/>
      <c r="S14" s="261" t="s">
        <v>192</v>
      </c>
      <c r="T14" s="245"/>
      <c r="U14" s="236" t="s">
        <v>178</v>
      </c>
      <c r="V14" s="237" t="s">
        <v>178</v>
      </c>
      <c r="W14" s="237" t="s">
        <v>198</v>
      </c>
      <c r="X14" s="237" t="s">
        <v>198</v>
      </c>
      <c r="Y14" s="237" t="s">
        <v>360</v>
      </c>
      <c r="Z14" s="237" t="s">
        <v>198</v>
      </c>
      <c r="AA14" s="237">
        <v>30</v>
      </c>
      <c r="AB14" s="238" t="s">
        <v>198</v>
      </c>
      <c r="AC14" s="239" t="s">
        <v>178</v>
      </c>
      <c r="AD14" s="475" t="s">
        <v>399</v>
      </c>
      <c r="AE14" s="3"/>
      <c r="AF14" s="3"/>
      <c r="AG14" s="3"/>
      <c r="AH14" s="3"/>
      <c r="AI14" s="3"/>
      <c r="AJ14" s="3"/>
      <c r="AK14" s="3"/>
      <c r="AL14" s="3"/>
    </row>
    <row r="15" spans="1:38" ht="16.5" thickTop="1" thickBot="1" x14ac:dyDescent="0.3">
      <c r="A15" s="482">
        <f>ROW(A$6)</f>
        <v>6</v>
      </c>
      <c r="B15" s="269" t="s">
        <v>171</v>
      </c>
      <c r="C15" s="270">
        <v>11111111111</v>
      </c>
      <c r="D15" s="270">
        <v>111111111</v>
      </c>
      <c r="E15" s="240" t="s">
        <v>185</v>
      </c>
      <c r="F15" s="241">
        <v>82493337096</v>
      </c>
      <c r="G15" s="242" t="s">
        <v>186</v>
      </c>
      <c r="H15" s="243">
        <v>10000</v>
      </c>
      <c r="I15" s="243" t="s">
        <v>187</v>
      </c>
      <c r="J15" s="244">
        <v>45473</v>
      </c>
      <c r="K15" s="255">
        <v>45485</v>
      </c>
      <c r="L15" s="256" t="s">
        <v>188</v>
      </c>
      <c r="M15" s="257" t="s">
        <v>176</v>
      </c>
      <c r="N15" s="248"/>
      <c r="O15" s="249"/>
      <c r="P15" s="250" t="s">
        <v>193</v>
      </c>
      <c r="Q15" s="251">
        <v>45473</v>
      </c>
      <c r="R15" s="251"/>
      <c r="S15" s="261" t="s">
        <v>176</v>
      </c>
      <c r="T15" s="245"/>
      <c r="U15" s="236" t="s">
        <v>178</v>
      </c>
      <c r="V15" s="237" t="s">
        <v>178</v>
      </c>
      <c r="W15" s="237" t="s">
        <v>198</v>
      </c>
      <c r="X15" s="237" t="s">
        <v>198</v>
      </c>
      <c r="Y15" s="237" t="s">
        <v>360</v>
      </c>
      <c r="Z15" s="237" t="s">
        <v>198</v>
      </c>
      <c r="AA15" s="237">
        <v>30</v>
      </c>
      <c r="AB15" s="238" t="s">
        <v>198</v>
      </c>
      <c r="AC15" s="239" t="s">
        <v>178</v>
      </c>
      <c r="AD15" s="475" t="s">
        <v>399</v>
      </c>
      <c r="AE15" s="3"/>
      <c r="AF15" s="3"/>
      <c r="AG15" s="3"/>
      <c r="AH15" s="3"/>
      <c r="AI15" s="3"/>
      <c r="AJ15" s="3"/>
      <c r="AK15" s="3"/>
      <c r="AL15" s="3"/>
    </row>
    <row r="16" spans="1:38" ht="16.5" thickTop="1" thickBot="1" x14ac:dyDescent="0.3">
      <c r="A16" s="482">
        <f>ROW(A$7)</f>
        <v>7</v>
      </c>
      <c r="B16" s="269" t="s">
        <v>171</v>
      </c>
      <c r="C16" s="270">
        <v>11111111111</v>
      </c>
      <c r="D16" s="270">
        <v>111111111</v>
      </c>
      <c r="E16" s="240" t="s">
        <v>185</v>
      </c>
      <c r="F16" s="241">
        <v>82493337096</v>
      </c>
      <c r="G16" s="242" t="s">
        <v>186</v>
      </c>
      <c r="H16" s="243">
        <v>40000</v>
      </c>
      <c r="I16" s="243" t="s">
        <v>187</v>
      </c>
      <c r="J16" s="244">
        <v>45480</v>
      </c>
      <c r="K16" s="255">
        <v>45485</v>
      </c>
      <c r="L16" s="256" t="s">
        <v>188</v>
      </c>
      <c r="M16" s="257" t="s">
        <v>176</v>
      </c>
      <c r="N16" s="252"/>
      <c r="O16" s="253"/>
      <c r="P16" s="250" t="s">
        <v>194</v>
      </c>
      <c r="Q16" s="251">
        <v>45480</v>
      </c>
      <c r="R16" s="251"/>
      <c r="S16" s="261" t="s">
        <v>195</v>
      </c>
      <c r="T16" s="245"/>
      <c r="U16" s="236" t="s">
        <v>178</v>
      </c>
      <c r="V16" s="237" t="s">
        <v>178</v>
      </c>
      <c r="W16" s="237" t="s">
        <v>198</v>
      </c>
      <c r="X16" s="237" t="s">
        <v>198</v>
      </c>
      <c r="Y16" s="237" t="s">
        <v>360</v>
      </c>
      <c r="Z16" s="237" t="s">
        <v>198</v>
      </c>
      <c r="AA16" s="237">
        <v>30</v>
      </c>
      <c r="AB16" s="238" t="s">
        <v>198</v>
      </c>
      <c r="AC16" s="239" t="s">
        <v>178</v>
      </c>
      <c r="AD16" s="475" t="s">
        <v>399</v>
      </c>
      <c r="AE16" s="3"/>
      <c r="AF16" s="3"/>
      <c r="AG16" s="3"/>
      <c r="AH16" s="3"/>
      <c r="AI16" s="3"/>
      <c r="AJ16" s="3"/>
      <c r="AK16" s="3"/>
      <c r="AL16" s="3"/>
    </row>
    <row r="17" spans="1:38" ht="16.5" thickTop="1" thickBot="1" x14ac:dyDescent="0.3">
      <c r="A17" s="482">
        <f>ROW(A$8)</f>
        <v>8</v>
      </c>
      <c r="B17" s="269" t="s">
        <v>171</v>
      </c>
      <c r="C17" s="271">
        <v>11111111111</v>
      </c>
      <c r="D17" s="271">
        <v>111111111</v>
      </c>
      <c r="E17" s="243" t="s">
        <v>200</v>
      </c>
      <c r="F17" s="241">
        <v>96765817107</v>
      </c>
      <c r="G17" s="242" t="s">
        <v>201</v>
      </c>
      <c r="H17" s="243">
        <v>36040</v>
      </c>
      <c r="I17" s="243" t="s">
        <v>202</v>
      </c>
      <c r="J17" s="244">
        <v>45443</v>
      </c>
      <c r="K17" s="255">
        <v>45501</v>
      </c>
      <c r="L17" s="256" t="s">
        <v>203</v>
      </c>
      <c r="M17" s="257" t="s">
        <v>204</v>
      </c>
      <c r="N17" s="236"/>
      <c r="O17" s="258"/>
      <c r="P17" s="259" t="s">
        <v>205</v>
      </c>
      <c r="Q17" s="260">
        <v>45444</v>
      </c>
      <c r="R17" s="260"/>
      <c r="S17" s="261" t="s">
        <v>204</v>
      </c>
      <c r="T17" s="255"/>
      <c r="U17" s="236" t="s">
        <v>178</v>
      </c>
      <c r="V17" s="237" t="s">
        <v>178</v>
      </c>
      <c r="W17" s="237" t="s">
        <v>178</v>
      </c>
      <c r="X17" s="237" t="s">
        <v>198</v>
      </c>
      <c r="Y17" s="237" t="s">
        <v>360</v>
      </c>
      <c r="Z17" s="237" t="s">
        <v>198</v>
      </c>
      <c r="AA17" s="237">
        <v>62</v>
      </c>
      <c r="AB17" s="238" t="s">
        <v>198</v>
      </c>
      <c r="AC17" s="239" t="s">
        <v>178</v>
      </c>
      <c r="AD17" s="223"/>
      <c r="AE17" s="3"/>
      <c r="AF17" s="3"/>
      <c r="AG17" s="3"/>
      <c r="AH17" s="3"/>
      <c r="AI17" s="3"/>
      <c r="AJ17" s="3"/>
      <c r="AK17" s="3"/>
      <c r="AL17" s="3"/>
    </row>
    <row r="18" spans="1:38" ht="31.5" thickTop="1" thickBot="1" x14ac:dyDescent="0.3">
      <c r="A18" s="482">
        <f>ROW(A$9)</f>
        <v>9</v>
      </c>
      <c r="B18" s="85" t="s">
        <v>171</v>
      </c>
      <c r="C18" s="86">
        <v>11111111111</v>
      </c>
      <c r="D18" s="86">
        <v>111111111</v>
      </c>
      <c r="E18" s="87" t="s">
        <v>206</v>
      </c>
      <c r="F18" s="88">
        <v>19381374702</v>
      </c>
      <c r="G18" s="89" t="s">
        <v>207</v>
      </c>
      <c r="H18" s="87">
        <v>81215</v>
      </c>
      <c r="I18" s="87" t="s">
        <v>202</v>
      </c>
      <c r="J18" s="90">
        <v>45478</v>
      </c>
      <c r="K18" s="91">
        <v>45505</v>
      </c>
      <c r="L18" s="92"/>
      <c r="M18" s="93"/>
      <c r="N18" s="94"/>
      <c r="O18" s="95"/>
      <c r="P18" s="96" t="s">
        <v>208</v>
      </c>
      <c r="Q18" s="97">
        <v>45479</v>
      </c>
      <c r="R18" s="97">
        <v>45480</v>
      </c>
      <c r="S18" s="98"/>
      <c r="T18" s="91">
        <v>45493</v>
      </c>
      <c r="U18" s="94" t="s">
        <v>178</v>
      </c>
      <c r="V18" s="99" t="s">
        <v>178</v>
      </c>
      <c r="W18" s="99" t="s">
        <v>198</v>
      </c>
      <c r="X18" s="99" t="s">
        <v>198</v>
      </c>
      <c r="Y18" s="99" t="s">
        <v>360</v>
      </c>
      <c r="Z18" s="99" t="s">
        <v>198</v>
      </c>
      <c r="AA18" s="99">
        <v>15</v>
      </c>
      <c r="AB18" s="100" t="s">
        <v>198</v>
      </c>
      <c r="AC18" s="101" t="s">
        <v>198</v>
      </c>
      <c r="AD18" s="102" t="s">
        <v>400</v>
      </c>
      <c r="AE18" s="3"/>
      <c r="AF18" s="3"/>
      <c r="AG18" s="3"/>
      <c r="AH18" s="3"/>
      <c r="AI18" s="3"/>
      <c r="AJ18" s="3"/>
      <c r="AK18" s="3"/>
      <c r="AL18" s="3"/>
    </row>
    <row r="19" spans="1:38" ht="16.5" thickTop="1" thickBot="1" x14ac:dyDescent="0.3">
      <c r="A19" s="482">
        <f>ROW(A$10)</f>
        <v>10</v>
      </c>
      <c r="B19" s="262" t="s">
        <v>171</v>
      </c>
      <c r="C19" s="261">
        <v>11111111111</v>
      </c>
      <c r="D19" s="261">
        <v>111111111</v>
      </c>
      <c r="E19" s="263" t="s">
        <v>172</v>
      </c>
      <c r="F19" s="264">
        <v>87963151792</v>
      </c>
      <c r="G19" s="265" t="s">
        <v>173</v>
      </c>
      <c r="H19" s="263">
        <v>72684</v>
      </c>
      <c r="I19" s="263" t="s">
        <v>174</v>
      </c>
      <c r="J19" s="260">
        <v>45488</v>
      </c>
      <c r="K19" s="255">
        <v>45508</v>
      </c>
      <c r="L19" s="256" t="s">
        <v>175</v>
      </c>
      <c r="M19" s="257" t="s">
        <v>176</v>
      </c>
      <c r="N19" s="236"/>
      <c r="O19" s="258"/>
      <c r="P19" s="259" t="s">
        <v>209</v>
      </c>
      <c r="Q19" s="260">
        <v>45487</v>
      </c>
      <c r="R19" s="260">
        <v>45491</v>
      </c>
      <c r="S19" s="261" t="s">
        <v>176</v>
      </c>
      <c r="T19" s="255"/>
      <c r="U19" s="236" t="s">
        <v>178</v>
      </c>
      <c r="V19" s="237" t="s">
        <v>178</v>
      </c>
      <c r="W19" s="237" t="s">
        <v>198</v>
      </c>
      <c r="X19" s="237" t="s">
        <v>198</v>
      </c>
      <c r="Y19" s="237" t="s">
        <v>360</v>
      </c>
      <c r="Z19" s="237" t="s">
        <v>198</v>
      </c>
      <c r="AA19" s="237">
        <v>30</v>
      </c>
      <c r="AB19" s="238" t="s">
        <v>198</v>
      </c>
      <c r="AC19" s="239" t="s">
        <v>178</v>
      </c>
      <c r="AD19" s="223"/>
      <c r="AE19" s="3"/>
      <c r="AF19" s="3"/>
      <c r="AG19" s="3"/>
      <c r="AH19" s="3"/>
      <c r="AI19" s="3"/>
      <c r="AJ19" s="3"/>
      <c r="AK19" s="3"/>
      <c r="AL19" s="3"/>
    </row>
    <row r="20" spans="1:38" ht="16.5" thickTop="1" thickBot="1" x14ac:dyDescent="0.3">
      <c r="A20" s="482">
        <f>ROW(A$11)</f>
        <v>11</v>
      </c>
      <c r="B20" s="262" t="s">
        <v>171</v>
      </c>
      <c r="C20" s="261">
        <v>11111111111</v>
      </c>
      <c r="D20" s="261">
        <v>111111111</v>
      </c>
      <c r="E20" s="266" t="s">
        <v>179</v>
      </c>
      <c r="F20" s="264">
        <v>58532774186</v>
      </c>
      <c r="G20" s="265" t="s">
        <v>180</v>
      </c>
      <c r="H20" s="263">
        <v>5000</v>
      </c>
      <c r="I20" s="263" t="s">
        <v>181</v>
      </c>
      <c r="J20" s="260">
        <v>45504</v>
      </c>
      <c r="K20" s="245">
        <v>45510</v>
      </c>
      <c r="L20" s="246" t="s">
        <v>182</v>
      </c>
      <c r="M20" s="247" t="s">
        <v>183</v>
      </c>
      <c r="N20" s="252"/>
      <c r="O20" s="253"/>
      <c r="P20" s="250"/>
      <c r="Q20" s="251"/>
      <c r="R20" s="251"/>
      <c r="S20" s="254"/>
      <c r="T20" s="245"/>
      <c r="U20" s="236" t="s">
        <v>178</v>
      </c>
      <c r="V20" s="237" t="s">
        <v>178</v>
      </c>
      <c r="W20" s="237" t="s">
        <v>198</v>
      </c>
      <c r="X20" s="237" t="s">
        <v>198</v>
      </c>
      <c r="Y20" s="237" t="s">
        <v>360</v>
      </c>
      <c r="Z20" s="237" t="s">
        <v>198</v>
      </c>
      <c r="AA20" s="237">
        <v>7</v>
      </c>
      <c r="AB20" s="238" t="s">
        <v>198</v>
      </c>
      <c r="AC20" s="239" t="s">
        <v>178</v>
      </c>
      <c r="AD20" s="223"/>
      <c r="AE20" s="3"/>
      <c r="AF20" s="3"/>
      <c r="AG20" s="3"/>
      <c r="AH20" s="3"/>
      <c r="AI20" s="3"/>
      <c r="AJ20" s="3"/>
      <c r="AK20" s="3"/>
      <c r="AL20" s="3"/>
    </row>
    <row r="21" spans="1:38" ht="31.5" thickTop="1" thickBot="1" x14ac:dyDescent="0.3">
      <c r="A21" s="482">
        <f>ROW(A$12)</f>
        <v>12</v>
      </c>
      <c r="B21" s="103" t="s">
        <v>171</v>
      </c>
      <c r="C21" s="98">
        <v>11111111111</v>
      </c>
      <c r="D21" s="98">
        <v>111111111</v>
      </c>
      <c r="E21" s="104" t="s">
        <v>206</v>
      </c>
      <c r="F21" s="105">
        <v>19381374702</v>
      </c>
      <c r="G21" s="106" t="s">
        <v>207</v>
      </c>
      <c r="H21" s="107">
        <v>85232</v>
      </c>
      <c r="I21" s="107" t="s">
        <v>202</v>
      </c>
      <c r="J21" s="97">
        <v>45478</v>
      </c>
      <c r="K21" s="108">
        <v>45516</v>
      </c>
      <c r="L21" s="109"/>
      <c r="M21" s="110"/>
      <c r="N21" s="111"/>
      <c r="O21" s="112"/>
      <c r="P21" s="113" t="s">
        <v>216</v>
      </c>
      <c r="Q21" s="114">
        <v>45479</v>
      </c>
      <c r="R21" s="114">
        <v>45480</v>
      </c>
      <c r="S21" s="115"/>
      <c r="T21" s="108">
        <v>45493</v>
      </c>
      <c r="U21" s="94" t="s">
        <v>178</v>
      </c>
      <c r="V21" s="99" t="s">
        <v>178</v>
      </c>
      <c r="W21" s="99" t="s">
        <v>198</v>
      </c>
      <c r="X21" s="99" t="s">
        <v>198</v>
      </c>
      <c r="Y21" s="99" t="s">
        <v>360</v>
      </c>
      <c r="Z21" s="99" t="s">
        <v>198</v>
      </c>
      <c r="AA21" s="99">
        <v>15</v>
      </c>
      <c r="AB21" s="100" t="s">
        <v>198</v>
      </c>
      <c r="AC21" s="101" t="s">
        <v>198</v>
      </c>
      <c r="AD21" s="102" t="s">
        <v>400</v>
      </c>
      <c r="AE21" s="3"/>
      <c r="AF21" s="3"/>
      <c r="AG21" s="3"/>
      <c r="AH21" s="3"/>
      <c r="AI21" s="3"/>
      <c r="AJ21" s="3"/>
      <c r="AK21" s="3"/>
      <c r="AL21" s="3"/>
    </row>
    <row r="22" spans="1:38" ht="16.5" thickTop="1" thickBot="1" x14ac:dyDescent="0.3">
      <c r="A22" s="482">
        <f>ROW(A$13)</f>
        <v>13</v>
      </c>
      <c r="B22" s="262" t="s">
        <v>171</v>
      </c>
      <c r="C22" s="261">
        <v>11111111111</v>
      </c>
      <c r="D22" s="261">
        <v>111111111</v>
      </c>
      <c r="E22" s="266" t="s">
        <v>213</v>
      </c>
      <c r="F22" s="264">
        <v>11498108491</v>
      </c>
      <c r="G22" s="265" t="s">
        <v>214</v>
      </c>
      <c r="H22" s="263">
        <v>55867</v>
      </c>
      <c r="I22" s="263" t="s">
        <v>202</v>
      </c>
      <c r="J22" s="260">
        <v>45501</v>
      </c>
      <c r="K22" s="245">
        <v>45524</v>
      </c>
      <c r="L22" s="246"/>
      <c r="M22" s="247"/>
      <c r="N22" s="252"/>
      <c r="O22" s="253"/>
      <c r="P22" s="250" t="s">
        <v>223</v>
      </c>
      <c r="Q22" s="251">
        <v>45501</v>
      </c>
      <c r="R22" s="251"/>
      <c r="S22" s="254" t="s">
        <v>24</v>
      </c>
      <c r="T22" s="245"/>
      <c r="U22" s="236" t="s">
        <v>178</v>
      </c>
      <c r="V22" s="237" t="s">
        <v>178</v>
      </c>
      <c r="W22" s="237" t="s">
        <v>198</v>
      </c>
      <c r="X22" s="237" t="s">
        <v>198</v>
      </c>
      <c r="Y22" s="237" t="s">
        <v>360</v>
      </c>
      <c r="Z22" s="237" t="s">
        <v>198</v>
      </c>
      <c r="AA22" s="237">
        <v>0</v>
      </c>
      <c r="AB22" s="238" t="s">
        <v>198</v>
      </c>
      <c r="AC22" s="239" t="s">
        <v>178</v>
      </c>
      <c r="AD22" s="223"/>
      <c r="AE22" s="3"/>
      <c r="AF22" s="3"/>
      <c r="AG22" s="3"/>
      <c r="AH22" s="3"/>
      <c r="AI22" s="3"/>
      <c r="AJ22" s="3"/>
      <c r="AK22" s="3"/>
      <c r="AL22" s="3"/>
    </row>
    <row r="23" spans="1:38" ht="16.5" thickTop="1" thickBot="1" x14ac:dyDescent="0.3">
      <c r="A23" s="482">
        <f>ROW(A$14)</f>
        <v>14</v>
      </c>
      <c r="B23" s="262" t="s">
        <v>171</v>
      </c>
      <c r="C23" s="261">
        <v>11111111111</v>
      </c>
      <c r="D23" s="261">
        <v>111111111</v>
      </c>
      <c r="E23" s="266" t="s">
        <v>225</v>
      </c>
      <c r="F23" s="264">
        <v>39290228900</v>
      </c>
      <c r="G23" s="265" t="s">
        <v>226</v>
      </c>
      <c r="H23" s="263">
        <v>35917</v>
      </c>
      <c r="I23" s="263" t="s">
        <v>174</v>
      </c>
      <c r="J23" s="260">
        <v>45522</v>
      </c>
      <c r="K23" s="245">
        <v>45525</v>
      </c>
      <c r="L23" s="246" t="s">
        <v>227</v>
      </c>
      <c r="M23" s="247" t="s">
        <v>192</v>
      </c>
      <c r="N23" s="252"/>
      <c r="O23" s="253"/>
      <c r="P23" s="250" t="s">
        <v>228</v>
      </c>
      <c r="Q23" s="251">
        <v>45523</v>
      </c>
      <c r="R23" s="251">
        <v>45525</v>
      </c>
      <c r="S23" s="254" t="s">
        <v>24</v>
      </c>
      <c r="T23" s="245"/>
      <c r="U23" s="236" t="s">
        <v>178</v>
      </c>
      <c r="V23" s="237" t="s">
        <v>178</v>
      </c>
      <c r="W23" s="237" t="s">
        <v>198</v>
      </c>
      <c r="X23" s="237" t="s">
        <v>198</v>
      </c>
      <c r="Y23" s="237" t="s">
        <v>360</v>
      </c>
      <c r="Z23" s="237" t="s">
        <v>198</v>
      </c>
      <c r="AA23" s="237">
        <v>14</v>
      </c>
      <c r="AB23" s="238" t="s">
        <v>198</v>
      </c>
      <c r="AC23" s="239" t="s">
        <v>178</v>
      </c>
      <c r="AD23" s="223"/>
      <c r="AE23" s="3"/>
      <c r="AF23" s="3"/>
      <c r="AG23" s="3"/>
      <c r="AH23" s="3"/>
      <c r="AI23" s="3"/>
      <c r="AJ23" s="3"/>
      <c r="AK23" s="3"/>
      <c r="AL23" s="3"/>
    </row>
    <row r="24" spans="1:38" ht="16.5" thickTop="1" thickBot="1" x14ac:dyDescent="0.3">
      <c r="A24" s="482">
        <f>ROW(A$15)</f>
        <v>15</v>
      </c>
      <c r="B24" s="262" t="s">
        <v>171</v>
      </c>
      <c r="C24" s="261">
        <v>11111111111</v>
      </c>
      <c r="D24" s="261">
        <v>111111111</v>
      </c>
      <c r="E24" s="266" t="s">
        <v>200</v>
      </c>
      <c r="F24" s="264">
        <v>96765817107</v>
      </c>
      <c r="G24" s="265" t="s">
        <v>201</v>
      </c>
      <c r="H24" s="263">
        <v>2545</v>
      </c>
      <c r="I24" s="263" t="s">
        <v>202</v>
      </c>
      <c r="J24" s="260">
        <v>45473</v>
      </c>
      <c r="K24" s="245">
        <v>45532</v>
      </c>
      <c r="L24" s="246" t="s">
        <v>203</v>
      </c>
      <c r="M24" s="247" t="s">
        <v>204</v>
      </c>
      <c r="N24" s="252"/>
      <c r="O24" s="253"/>
      <c r="P24" s="250" t="s">
        <v>232</v>
      </c>
      <c r="Q24" s="251">
        <v>45474</v>
      </c>
      <c r="R24" s="251"/>
      <c r="S24" s="254" t="s">
        <v>204</v>
      </c>
      <c r="T24" s="245"/>
      <c r="U24" s="236" t="s">
        <v>178</v>
      </c>
      <c r="V24" s="237" t="s">
        <v>178</v>
      </c>
      <c r="W24" s="237" t="s">
        <v>178</v>
      </c>
      <c r="X24" s="237" t="s">
        <v>198</v>
      </c>
      <c r="Y24" s="237" t="s">
        <v>360</v>
      </c>
      <c r="Z24" s="237" t="s">
        <v>198</v>
      </c>
      <c r="AA24" s="237">
        <v>62</v>
      </c>
      <c r="AB24" s="238" t="s">
        <v>198</v>
      </c>
      <c r="AC24" s="239" t="s">
        <v>178</v>
      </c>
      <c r="AD24" s="223"/>
      <c r="AE24" s="3"/>
      <c r="AF24" s="3"/>
      <c r="AG24" s="3"/>
      <c r="AH24" s="3"/>
      <c r="AI24" s="3"/>
      <c r="AJ24" s="3"/>
      <c r="AK24" s="3"/>
      <c r="AL24" s="3"/>
    </row>
    <row r="25" spans="1:38" ht="31.5" thickTop="1" thickBot="1" x14ac:dyDescent="0.3">
      <c r="A25" s="482">
        <f>ROW(A$16)</f>
        <v>16</v>
      </c>
      <c r="B25" s="103" t="s">
        <v>171</v>
      </c>
      <c r="C25" s="98">
        <v>11111111111</v>
      </c>
      <c r="D25" s="98">
        <v>111111111</v>
      </c>
      <c r="E25" s="104" t="s">
        <v>206</v>
      </c>
      <c r="F25" s="105">
        <v>19381374702</v>
      </c>
      <c r="G25" s="106" t="s">
        <v>207</v>
      </c>
      <c r="H25" s="107">
        <v>85069</v>
      </c>
      <c r="I25" s="107" t="s">
        <v>202</v>
      </c>
      <c r="J25" s="97">
        <v>45532</v>
      </c>
      <c r="K25" s="108">
        <v>45538</v>
      </c>
      <c r="L25" s="109"/>
      <c r="M25" s="110"/>
      <c r="N25" s="111"/>
      <c r="O25" s="112"/>
      <c r="P25" s="113" t="s">
        <v>236</v>
      </c>
      <c r="Q25" s="114">
        <v>45532</v>
      </c>
      <c r="R25" s="114"/>
      <c r="S25" s="115" t="s">
        <v>24</v>
      </c>
      <c r="T25" s="108"/>
      <c r="U25" s="94" t="s">
        <v>178</v>
      </c>
      <c r="V25" s="99" t="s">
        <v>178</v>
      </c>
      <c r="W25" s="99" t="s">
        <v>198</v>
      </c>
      <c r="X25" s="99" t="s">
        <v>198</v>
      </c>
      <c r="Y25" s="99" t="s">
        <v>360</v>
      </c>
      <c r="Z25" s="99" t="s">
        <v>198</v>
      </c>
      <c r="AA25" s="99">
        <v>0</v>
      </c>
      <c r="AB25" s="100" t="s">
        <v>198</v>
      </c>
      <c r="AC25" s="101" t="s">
        <v>198</v>
      </c>
      <c r="AD25" s="102" t="s">
        <v>400</v>
      </c>
      <c r="AE25" s="3"/>
      <c r="AF25" s="3"/>
      <c r="AG25" s="3"/>
      <c r="AH25" s="3"/>
      <c r="AI25" s="3"/>
      <c r="AJ25" s="3"/>
      <c r="AK25" s="3"/>
      <c r="AL25" s="3"/>
    </row>
    <row r="26" spans="1:38" ht="16.5" thickTop="1" thickBot="1" x14ac:dyDescent="0.3">
      <c r="A26" s="482">
        <f>ROW(A$17)</f>
        <v>17</v>
      </c>
      <c r="B26" s="262" t="s">
        <v>171</v>
      </c>
      <c r="C26" s="261">
        <v>11111111111</v>
      </c>
      <c r="D26" s="261">
        <v>111111111</v>
      </c>
      <c r="E26" s="266" t="s">
        <v>172</v>
      </c>
      <c r="F26" s="264">
        <v>87963151792</v>
      </c>
      <c r="G26" s="265" t="s">
        <v>173</v>
      </c>
      <c r="H26" s="263">
        <v>15000</v>
      </c>
      <c r="I26" s="263" t="s">
        <v>174</v>
      </c>
      <c r="J26" s="260">
        <v>45513</v>
      </c>
      <c r="K26" s="245">
        <v>45540</v>
      </c>
      <c r="L26" s="246" t="s">
        <v>175</v>
      </c>
      <c r="M26" s="247" t="s">
        <v>176</v>
      </c>
      <c r="N26" s="252"/>
      <c r="O26" s="253"/>
      <c r="P26" s="250" t="s">
        <v>237</v>
      </c>
      <c r="Q26" s="251">
        <v>45513</v>
      </c>
      <c r="R26" s="251">
        <v>45515</v>
      </c>
      <c r="S26" s="254" t="s">
        <v>176</v>
      </c>
      <c r="T26" s="245"/>
      <c r="U26" s="236" t="s">
        <v>178</v>
      </c>
      <c r="V26" s="237" t="s">
        <v>178</v>
      </c>
      <c r="W26" s="237" t="s">
        <v>198</v>
      </c>
      <c r="X26" s="237" t="s">
        <v>198</v>
      </c>
      <c r="Y26" s="237" t="s">
        <v>360</v>
      </c>
      <c r="Z26" s="237" t="s">
        <v>198</v>
      </c>
      <c r="AA26" s="237">
        <v>30</v>
      </c>
      <c r="AB26" s="238" t="s">
        <v>198</v>
      </c>
      <c r="AC26" s="239" t="s">
        <v>178</v>
      </c>
      <c r="AD26" s="475" t="s">
        <v>401</v>
      </c>
      <c r="AE26" s="3"/>
      <c r="AF26" s="3"/>
      <c r="AG26" s="3"/>
      <c r="AH26" s="3"/>
      <c r="AI26" s="3"/>
      <c r="AJ26" s="3"/>
      <c r="AK26" s="3"/>
      <c r="AL26" s="3"/>
    </row>
    <row r="27" spans="1:38" ht="16.5" thickTop="1" thickBot="1" x14ac:dyDescent="0.3">
      <c r="A27" s="482">
        <f>ROW(A$18)</f>
        <v>18</v>
      </c>
      <c r="B27" s="262" t="s">
        <v>171</v>
      </c>
      <c r="C27" s="261">
        <v>11111111111</v>
      </c>
      <c r="D27" s="261">
        <v>111111111</v>
      </c>
      <c r="E27" s="266" t="s">
        <v>179</v>
      </c>
      <c r="F27" s="264">
        <v>58532774186</v>
      </c>
      <c r="G27" s="265" t="s">
        <v>180</v>
      </c>
      <c r="H27" s="263">
        <v>5000</v>
      </c>
      <c r="I27" s="263" t="s">
        <v>181</v>
      </c>
      <c r="J27" s="260">
        <v>45535</v>
      </c>
      <c r="K27" s="245">
        <v>45541</v>
      </c>
      <c r="L27" s="246" t="s">
        <v>182</v>
      </c>
      <c r="M27" s="247" t="s">
        <v>183</v>
      </c>
      <c r="N27" s="252"/>
      <c r="O27" s="253"/>
      <c r="P27" s="250"/>
      <c r="Q27" s="251"/>
      <c r="R27" s="251"/>
      <c r="S27" s="254"/>
      <c r="T27" s="245"/>
      <c r="U27" s="236" t="s">
        <v>178</v>
      </c>
      <c r="V27" s="237" t="s">
        <v>178</v>
      </c>
      <c r="W27" s="237" t="s">
        <v>198</v>
      </c>
      <c r="X27" s="237" t="s">
        <v>198</v>
      </c>
      <c r="Y27" s="237" t="s">
        <v>360</v>
      </c>
      <c r="Z27" s="237" t="s">
        <v>198</v>
      </c>
      <c r="AA27" s="237">
        <v>7</v>
      </c>
      <c r="AB27" s="238" t="s">
        <v>198</v>
      </c>
      <c r="AC27" s="239" t="s">
        <v>178</v>
      </c>
      <c r="AD27" s="223"/>
      <c r="AE27" s="3"/>
      <c r="AF27" s="3"/>
      <c r="AG27" s="3"/>
      <c r="AH27" s="3"/>
      <c r="AI27" s="3"/>
      <c r="AJ27" s="3"/>
      <c r="AK27" s="3"/>
      <c r="AL27" s="3"/>
    </row>
    <row r="28" spans="1:38" ht="16.5" thickTop="1" thickBot="1" x14ac:dyDescent="0.3">
      <c r="A28" s="482">
        <f>ROW(A$19)</f>
        <v>19</v>
      </c>
      <c r="B28" s="262" t="s">
        <v>171</v>
      </c>
      <c r="C28" s="261">
        <v>11111111111</v>
      </c>
      <c r="D28" s="261">
        <v>111111111</v>
      </c>
      <c r="E28" s="266" t="s">
        <v>200</v>
      </c>
      <c r="F28" s="264">
        <v>96765817107</v>
      </c>
      <c r="G28" s="265" t="s">
        <v>201</v>
      </c>
      <c r="H28" s="263">
        <v>3922</v>
      </c>
      <c r="I28" s="263" t="s">
        <v>202</v>
      </c>
      <c r="J28" s="260">
        <v>45504</v>
      </c>
      <c r="K28" s="245">
        <v>45563</v>
      </c>
      <c r="L28" s="246" t="s">
        <v>203</v>
      </c>
      <c r="M28" s="247" t="s">
        <v>204</v>
      </c>
      <c r="N28" s="252"/>
      <c r="O28" s="253"/>
      <c r="P28" s="250" t="s">
        <v>242</v>
      </c>
      <c r="Q28" s="251">
        <v>45505</v>
      </c>
      <c r="R28" s="251"/>
      <c r="S28" s="254" t="s">
        <v>204</v>
      </c>
      <c r="T28" s="245"/>
      <c r="U28" s="236" t="s">
        <v>178</v>
      </c>
      <c r="V28" s="237" t="s">
        <v>178</v>
      </c>
      <c r="W28" s="237" t="s">
        <v>178</v>
      </c>
      <c r="X28" s="237" t="s">
        <v>198</v>
      </c>
      <c r="Y28" s="237" t="s">
        <v>360</v>
      </c>
      <c r="Z28" s="237" t="s">
        <v>198</v>
      </c>
      <c r="AA28" s="237">
        <v>62</v>
      </c>
      <c r="AB28" s="238" t="s">
        <v>198</v>
      </c>
      <c r="AC28" s="239" t="s">
        <v>178</v>
      </c>
      <c r="AD28" s="223"/>
      <c r="AE28" s="3"/>
      <c r="AF28" s="3"/>
      <c r="AG28" s="3"/>
      <c r="AH28" s="3"/>
      <c r="AI28" s="3"/>
      <c r="AJ28" s="3"/>
      <c r="AK28" s="3"/>
      <c r="AL28" s="3"/>
    </row>
    <row r="29" spans="1:38" ht="16.5" thickTop="1" thickBot="1" x14ac:dyDescent="0.3">
      <c r="A29" s="482">
        <f>ROW(A$20)</f>
        <v>20</v>
      </c>
      <c r="B29" s="262" t="s">
        <v>171</v>
      </c>
      <c r="C29" s="261">
        <v>11111111111</v>
      </c>
      <c r="D29" s="261">
        <v>111111111</v>
      </c>
      <c r="E29" s="266" t="s">
        <v>179</v>
      </c>
      <c r="F29" s="264">
        <v>58532774186</v>
      </c>
      <c r="G29" s="265" t="s">
        <v>180</v>
      </c>
      <c r="H29" s="263">
        <v>5000</v>
      </c>
      <c r="I29" s="263" t="s">
        <v>181</v>
      </c>
      <c r="J29" s="260">
        <v>45565</v>
      </c>
      <c r="K29" s="245">
        <v>45574</v>
      </c>
      <c r="L29" s="246" t="s">
        <v>182</v>
      </c>
      <c r="M29" s="247" t="s">
        <v>183</v>
      </c>
      <c r="N29" s="252"/>
      <c r="O29" s="253"/>
      <c r="P29" s="250"/>
      <c r="Q29" s="251"/>
      <c r="R29" s="251"/>
      <c r="S29" s="254"/>
      <c r="T29" s="245"/>
      <c r="U29" s="236" t="s">
        <v>178</v>
      </c>
      <c r="V29" s="237" t="s">
        <v>178</v>
      </c>
      <c r="W29" s="237" t="s">
        <v>198</v>
      </c>
      <c r="X29" s="237" t="s">
        <v>198</v>
      </c>
      <c r="Y29" s="237" t="s">
        <v>360</v>
      </c>
      <c r="Z29" s="237" t="s">
        <v>198</v>
      </c>
      <c r="AA29" s="237">
        <v>7</v>
      </c>
      <c r="AB29" s="238" t="s">
        <v>198</v>
      </c>
      <c r="AC29" s="239" t="s">
        <v>178</v>
      </c>
      <c r="AD29" s="223"/>
      <c r="AE29" s="3"/>
      <c r="AF29" s="3"/>
      <c r="AG29" s="3"/>
      <c r="AH29" s="3"/>
      <c r="AI29" s="3"/>
      <c r="AJ29" s="3"/>
      <c r="AK29" s="3"/>
      <c r="AL29" s="3"/>
    </row>
    <row r="30" spans="1:38" ht="16.5" thickTop="1" thickBot="1" x14ac:dyDescent="0.3">
      <c r="A30" s="482">
        <f>ROW(A$21)</f>
        <v>21</v>
      </c>
      <c r="B30" s="262" t="s">
        <v>171</v>
      </c>
      <c r="C30" s="261">
        <v>11111111111</v>
      </c>
      <c r="D30" s="261">
        <v>111111111</v>
      </c>
      <c r="E30" s="266" t="s">
        <v>172</v>
      </c>
      <c r="F30" s="264">
        <v>87963151792</v>
      </c>
      <c r="G30" s="265" t="s">
        <v>173</v>
      </c>
      <c r="H30" s="263">
        <v>51570</v>
      </c>
      <c r="I30" s="263" t="s">
        <v>174</v>
      </c>
      <c r="J30" s="260">
        <v>45513</v>
      </c>
      <c r="K30" s="245">
        <v>45581</v>
      </c>
      <c r="L30" s="246" t="s">
        <v>175</v>
      </c>
      <c r="M30" s="247" t="s">
        <v>176</v>
      </c>
      <c r="N30" s="252"/>
      <c r="O30" s="253"/>
      <c r="P30" s="250" t="s">
        <v>243</v>
      </c>
      <c r="Q30" s="251">
        <v>45513</v>
      </c>
      <c r="R30" s="251">
        <v>45523</v>
      </c>
      <c r="S30" s="254" t="s">
        <v>176</v>
      </c>
      <c r="T30" s="245"/>
      <c r="U30" s="236" t="s">
        <v>178</v>
      </c>
      <c r="V30" s="237" t="s">
        <v>178</v>
      </c>
      <c r="W30" s="237" t="s">
        <v>198</v>
      </c>
      <c r="X30" s="237" t="s">
        <v>198</v>
      </c>
      <c r="Y30" s="237" t="s">
        <v>360</v>
      </c>
      <c r="Z30" s="237" t="s">
        <v>198</v>
      </c>
      <c r="AA30" s="237">
        <v>30</v>
      </c>
      <c r="AB30" s="238" t="s">
        <v>198</v>
      </c>
      <c r="AC30" s="239" t="s">
        <v>178</v>
      </c>
      <c r="AD30" s="223"/>
      <c r="AE30" s="3"/>
      <c r="AF30" s="3"/>
      <c r="AG30" s="3"/>
      <c r="AH30" s="3"/>
      <c r="AI30" s="3"/>
      <c r="AJ30" s="3"/>
      <c r="AK30" s="3"/>
      <c r="AL30" s="3"/>
    </row>
    <row r="31" spans="1:38" ht="16.5" thickTop="1" thickBot="1" x14ac:dyDescent="0.3">
      <c r="A31" s="482">
        <f>ROW(A$22)</f>
        <v>22</v>
      </c>
      <c r="B31" s="262" t="s">
        <v>171</v>
      </c>
      <c r="C31" s="261">
        <v>11111111111</v>
      </c>
      <c r="D31" s="261">
        <v>111111111</v>
      </c>
      <c r="E31" s="266" t="s">
        <v>200</v>
      </c>
      <c r="F31" s="264">
        <v>96765817107</v>
      </c>
      <c r="G31" s="265" t="s">
        <v>201</v>
      </c>
      <c r="H31" s="263">
        <v>14180</v>
      </c>
      <c r="I31" s="263" t="s">
        <v>202</v>
      </c>
      <c r="J31" s="260">
        <v>45535</v>
      </c>
      <c r="K31" s="245">
        <v>45593</v>
      </c>
      <c r="L31" s="246" t="s">
        <v>203</v>
      </c>
      <c r="M31" s="247" t="s">
        <v>204</v>
      </c>
      <c r="N31" s="252"/>
      <c r="O31" s="253"/>
      <c r="P31" s="250" t="s">
        <v>244</v>
      </c>
      <c r="Q31" s="251">
        <v>45536</v>
      </c>
      <c r="R31" s="251"/>
      <c r="S31" s="254" t="s">
        <v>204</v>
      </c>
      <c r="T31" s="245"/>
      <c r="U31" s="236" t="s">
        <v>178</v>
      </c>
      <c r="V31" s="237" t="s">
        <v>178</v>
      </c>
      <c r="W31" s="237" t="s">
        <v>178</v>
      </c>
      <c r="X31" s="237" t="s">
        <v>198</v>
      </c>
      <c r="Y31" s="237" t="s">
        <v>360</v>
      </c>
      <c r="Z31" s="237" t="s">
        <v>198</v>
      </c>
      <c r="AA31" s="237">
        <v>62</v>
      </c>
      <c r="AB31" s="238" t="s">
        <v>198</v>
      </c>
      <c r="AC31" s="239" t="s">
        <v>178</v>
      </c>
      <c r="AD31" s="223"/>
      <c r="AE31" s="3"/>
      <c r="AF31" s="3"/>
      <c r="AG31" s="3"/>
      <c r="AH31" s="3"/>
      <c r="AI31" s="3"/>
      <c r="AJ31" s="3"/>
      <c r="AK31" s="3"/>
      <c r="AL31" s="3"/>
    </row>
    <row r="32" spans="1:38" ht="16.5" thickTop="1" thickBot="1" x14ac:dyDescent="0.3">
      <c r="A32" s="482">
        <f>ROW(A$23)</f>
        <v>23</v>
      </c>
      <c r="B32" s="262" t="s">
        <v>171</v>
      </c>
      <c r="C32" s="261">
        <v>11111111111</v>
      </c>
      <c r="D32" s="261">
        <v>111111111</v>
      </c>
      <c r="E32" s="266" t="s">
        <v>179</v>
      </c>
      <c r="F32" s="264">
        <v>58532774186</v>
      </c>
      <c r="G32" s="265" t="s">
        <v>180</v>
      </c>
      <c r="H32" s="263">
        <v>5000</v>
      </c>
      <c r="I32" s="263" t="s">
        <v>181</v>
      </c>
      <c r="J32" s="260">
        <v>45596</v>
      </c>
      <c r="K32" s="245">
        <v>45602</v>
      </c>
      <c r="L32" s="246" t="s">
        <v>182</v>
      </c>
      <c r="M32" s="247" t="s">
        <v>183</v>
      </c>
      <c r="N32" s="252"/>
      <c r="O32" s="253"/>
      <c r="P32" s="250"/>
      <c r="Q32" s="251"/>
      <c r="R32" s="251"/>
      <c r="S32" s="254"/>
      <c r="T32" s="245"/>
      <c r="U32" s="236" t="s">
        <v>178</v>
      </c>
      <c r="V32" s="237" t="s">
        <v>178</v>
      </c>
      <c r="W32" s="237" t="s">
        <v>198</v>
      </c>
      <c r="X32" s="237" t="s">
        <v>198</v>
      </c>
      <c r="Y32" s="237" t="s">
        <v>360</v>
      </c>
      <c r="Z32" s="237" t="s">
        <v>198</v>
      </c>
      <c r="AA32" s="237">
        <v>7</v>
      </c>
      <c r="AB32" s="238" t="s">
        <v>198</v>
      </c>
      <c r="AC32" s="239" t="s">
        <v>178</v>
      </c>
      <c r="AD32" s="223"/>
      <c r="AE32" s="3"/>
      <c r="AF32" s="3"/>
      <c r="AG32" s="3"/>
      <c r="AH32" s="3"/>
      <c r="AI32" s="3"/>
      <c r="AJ32" s="3"/>
      <c r="AK32" s="3"/>
      <c r="AL32" s="3"/>
    </row>
    <row r="33" spans="1:38" ht="16.5" thickTop="1" thickBot="1" x14ac:dyDescent="0.3">
      <c r="A33" s="482">
        <f>ROW(A$24)</f>
        <v>24</v>
      </c>
      <c r="B33" s="262" t="s">
        <v>171</v>
      </c>
      <c r="C33" s="261">
        <v>11111111111</v>
      </c>
      <c r="D33" s="261">
        <v>111111111</v>
      </c>
      <c r="E33" s="266" t="s">
        <v>213</v>
      </c>
      <c r="F33" s="264">
        <v>11498108491</v>
      </c>
      <c r="G33" s="265" t="s">
        <v>214</v>
      </c>
      <c r="H33" s="263">
        <v>30876</v>
      </c>
      <c r="I33" s="263" t="s">
        <v>174</v>
      </c>
      <c r="J33" s="260">
        <v>45562</v>
      </c>
      <c r="K33" s="245">
        <v>45611</v>
      </c>
      <c r="L33" s="246"/>
      <c r="M33" s="247"/>
      <c r="N33" s="252"/>
      <c r="O33" s="253"/>
      <c r="P33" s="250" t="s">
        <v>246</v>
      </c>
      <c r="Q33" s="251">
        <v>45568</v>
      </c>
      <c r="R33" s="251"/>
      <c r="S33" s="254" t="s">
        <v>176</v>
      </c>
      <c r="T33" s="245"/>
      <c r="U33" s="236" t="s">
        <v>178</v>
      </c>
      <c r="V33" s="237" t="s">
        <v>178</v>
      </c>
      <c r="W33" s="237" t="s">
        <v>198</v>
      </c>
      <c r="X33" s="237" t="s">
        <v>198</v>
      </c>
      <c r="Y33" s="237" t="s">
        <v>360</v>
      </c>
      <c r="Z33" s="237" t="s">
        <v>198</v>
      </c>
      <c r="AA33" s="237">
        <v>30</v>
      </c>
      <c r="AB33" s="238" t="s">
        <v>198</v>
      </c>
      <c r="AC33" s="239" t="s">
        <v>178</v>
      </c>
      <c r="AD33" s="223"/>
      <c r="AE33" s="3"/>
      <c r="AF33" s="3"/>
      <c r="AG33" s="3"/>
      <c r="AH33" s="3"/>
      <c r="AI33" s="3"/>
      <c r="AJ33" s="3"/>
      <c r="AK33" s="3"/>
      <c r="AL33" s="3"/>
    </row>
    <row r="34" spans="1:38" ht="16.5" thickTop="1" thickBot="1" x14ac:dyDescent="0.3">
      <c r="A34" s="482">
        <f>ROW(A$25)</f>
        <v>25</v>
      </c>
      <c r="B34" s="262" t="s">
        <v>171</v>
      </c>
      <c r="C34" s="261">
        <v>11111111111</v>
      </c>
      <c r="D34" s="261">
        <v>111111111</v>
      </c>
      <c r="E34" s="266" t="s">
        <v>200</v>
      </c>
      <c r="F34" s="264">
        <v>96765817107</v>
      </c>
      <c r="G34" s="265" t="s">
        <v>201</v>
      </c>
      <c r="H34" s="263">
        <v>70524</v>
      </c>
      <c r="I34" s="263" t="s">
        <v>202</v>
      </c>
      <c r="J34" s="260">
        <v>45565</v>
      </c>
      <c r="K34" s="245">
        <v>45624</v>
      </c>
      <c r="L34" s="246" t="s">
        <v>203</v>
      </c>
      <c r="M34" s="247" t="s">
        <v>204</v>
      </c>
      <c r="N34" s="252"/>
      <c r="O34" s="253"/>
      <c r="P34" s="250" t="s">
        <v>247</v>
      </c>
      <c r="Q34" s="251">
        <v>45566</v>
      </c>
      <c r="R34" s="251"/>
      <c r="S34" s="254" t="s">
        <v>204</v>
      </c>
      <c r="T34" s="245"/>
      <c r="U34" s="236" t="s">
        <v>178</v>
      </c>
      <c r="V34" s="237" t="s">
        <v>178</v>
      </c>
      <c r="W34" s="237" t="s">
        <v>178</v>
      </c>
      <c r="X34" s="237" t="s">
        <v>198</v>
      </c>
      <c r="Y34" s="237" t="s">
        <v>360</v>
      </c>
      <c r="Z34" s="237" t="s">
        <v>198</v>
      </c>
      <c r="AA34" s="237">
        <v>62</v>
      </c>
      <c r="AB34" s="238" t="s">
        <v>198</v>
      </c>
      <c r="AC34" s="239" t="s">
        <v>178</v>
      </c>
      <c r="AD34" s="223"/>
      <c r="AE34" s="3"/>
      <c r="AF34" s="3"/>
      <c r="AG34" s="3"/>
      <c r="AH34" s="3"/>
      <c r="AI34" s="3"/>
      <c r="AJ34" s="3"/>
      <c r="AK34" s="3"/>
      <c r="AL34" s="3"/>
    </row>
    <row r="35" spans="1:38" ht="16.5" thickTop="1" thickBot="1" x14ac:dyDescent="0.3">
      <c r="A35" s="482">
        <f>ROW(A$26)</f>
        <v>26</v>
      </c>
      <c r="B35" s="262" t="s">
        <v>171</v>
      </c>
      <c r="C35" s="261">
        <v>11111111111</v>
      </c>
      <c r="D35" s="261">
        <v>111111111</v>
      </c>
      <c r="E35" s="266" t="s">
        <v>179</v>
      </c>
      <c r="F35" s="264">
        <v>58532774186</v>
      </c>
      <c r="G35" s="265" t="s">
        <v>180</v>
      </c>
      <c r="H35" s="263">
        <v>5000</v>
      </c>
      <c r="I35" s="263" t="s">
        <v>181</v>
      </c>
      <c r="J35" s="260">
        <v>45626</v>
      </c>
      <c r="K35" s="245">
        <v>45632</v>
      </c>
      <c r="L35" s="246" t="s">
        <v>182</v>
      </c>
      <c r="M35" s="247" t="s">
        <v>183</v>
      </c>
      <c r="N35" s="252"/>
      <c r="O35" s="253"/>
      <c r="P35" s="250"/>
      <c r="Q35" s="251"/>
      <c r="R35" s="251"/>
      <c r="S35" s="254"/>
      <c r="T35" s="245"/>
      <c r="U35" s="236" t="s">
        <v>178</v>
      </c>
      <c r="V35" s="237" t="s">
        <v>178</v>
      </c>
      <c r="W35" s="237" t="s">
        <v>198</v>
      </c>
      <c r="X35" s="237" t="s">
        <v>198</v>
      </c>
      <c r="Y35" s="237" t="s">
        <v>360</v>
      </c>
      <c r="Z35" s="237" t="s">
        <v>198</v>
      </c>
      <c r="AA35" s="237">
        <v>7</v>
      </c>
      <c r="AB35" s="238" t="s">
        <v>198</v>
      </c>
      <c r="AC35" s="239" t="s">
        <v>178</v>
      </c>
      <c r="AD35" s="223"/>
      <c r="AE35" s="3"/>
      <c r="AF35" s="3"/>
      <c r="AG35" s="3"/>
      <c r="AH35" s="3"/>
      <c r="AI35" s="3"/>
      <c r="AJ35" s="3"/>
      <c r="AK35" s="3"/>
      <c r="AL35" s="3"/>
    </row>
    <row r="36" spans="1:38" ht="16.5" thickTop="1" thickBot="1" x14ac:dyDescent="0.3">
      <c r="A36" s="482">
        <f>ROW(A$27)</f>
        <v>27</v>
      </c>
      <c r="B36" s="262" t="s">
        <v>171</v>
      </c>
      <c r="C36" s="261">
        <v>11111111111</v>
      </c>
      <c r="D36" s="261">
        <v>111111111</v>
      </c>
      <c r="E36" s="266" t="s">
        <v>213</v>
      </c>
      <c r="F36" s="264">
        <v>11498108491</v>
      </c>
      <c r="G36" s="265" t="s">
        <v>214</v>
      </c>
      <c r="H36" s="263">
        <v>20000</v>
      </c>
      <c r="I36" s="263" t="s">
        <v>174</v>
      </c>
      <c r="J36" s="260">
        <v>45634</v>
      </c>
      <c r="K36" s="245">
        <v>45636</v>
      </c>
      <c r="L36" s="246"/>
      <c r="M36" s="247"/>
      <c r="N36" s="252"/>
      <c r="O36" s="253"/>
      <c r="P36" s="250" t="s">
        <v>248</v>
      </c>
      <c r="Q36" s="251">
        <v>45634</v>
      </c>
      <c r="R36" s="251">
        <v>45636</v>
      </c>
      <c r="S36" s="254"/>
      <c r="T36" s="245">
        <v>45647</v>
      </c>
      <c r="U36" s="236" t="s">
        <v>178</v>
      </c>
      <c r="V36" s="237" t="s">
        <v>178</v>
      </c>
      <c r="W36" s="237" t="s">
        <v>198</v>
      </c>
      <c r="X36" s="237" t="s">
        <v>198</v>
      </c>
      <c r="Y36" s="237" t="s">
        <v>360</v>
      </c>
      <c r="Z36" s="237" t="s">
        <v>178</v>
      </c>
      <c r="AA36" s="237">
        <v>14</v>
      </c>
      <c r="AB36" s="238" t="s">
        <v>198</v>
      </c>
      <c r="AC36" s="239" t="s">
        <v>178</v>
      </c>
      <c r="AD36" s="475" t="s">
        <v>402</v>
      </c>
      <c r="AE36" s="3"/>
      <c r="AF36" s="3"/>
      <c r="AG36" s="3"/>
      <c r="AH36" s="3"/>
      <c r="AI36" s="3"/>
      <c r="AJ36" s="3"/>
      <c r="AK36" s="3"/>
      <c r="AL36" s="3"/>
    </row>
    <row r="37" spans="1:38" ht="16.5" thickTop="1" thickBot="1" x14ac:dyDescent="0.3">
      <c r="A37" s="482">
        <f>ROW(A$28)</f>
        <v>28</v>
      </c>
      <c r="B37" s="262" t="s">
        <v>171</v>
      </c>
      <c r="C37" s="261">
        <v>22222222222</v>
      </c>
      <c r="D37" s="261">
        <v>222222222</v>
      </c>
      <c r="E37" s="266" t="s">
        <v>185</v>
      </c>
      <c r="F37" s="264">
        <v>82493337096</v>
      </c>
      <c r="G37" s="265" t="s">
        <v>186</v>
      </c>
      <c r="H37" s="263">
        <v>86965</v>
      </c>
      <c r="I37" s="263" t="s">
        <v>250</v>
      </c>
      <c r="J37" s="260">
        <v>45611</v>
      </c>
      <c r="K37" s="245">
        <v>45644</v>
      </c>
      <c r="L37" s="246" t="s">
        <v>251</v>
      </c>
      <c r="M37" s="247" t="s">
        <v>176</v>
      </c>
      <c r="N37" s="252"/>
      <c r="O37" s="253"/>
      <c r="P37" s="250" t="s">
        <v>252</v>
      </c>
      <c r="Q37" s="251">
        <v>45611</v>
      </c>
      <c r="R37" s="251"/>
      <c r="S37" s="254" t="s">
        <v>176</v>
      </c>
      <c r="T37" s="245"/>
      <c r="U37" s="236" t="s">
        <v>178</v>
      </c>
      <c r="V37" s="237" t="s">
        <v>178</v>
      </c>
      <c r="W37" s="237" t="s">
        <v>198</v>
      </c>
      <c r="X37" s="237" t="s">
        <v>198</v>
      </c>
      <c r="Y37" s="237" t="s">
        <v>360</v>
      </c>
      <c r="Z37" s="237" t="s">
        <v>198</v>
      </c>
      <c r="AA37" s="237">
        <v>30</v>
      </c>
      <c r="AB37" s="238" t="s">
        <v>198</v>
      </c>
      <c r="AC37" s="239" t="s">
        <v>178</v>
      </c>
      <c r="AD37" s="223"/>
      <c r="AE37" s="3"/>
      <c r="AF37" s="3"/>
      <c r="AG37" s="3"/>
      <c r="AH37" s="3"/>
      <c r="AI37" s="3"/>
      <c r="AJ37" s="3"/>
      <c r="AK37" s="3"/>
      <c r="AL37" s="3"/>
    </row>
    <row r="38" spans="1:38" ht="16.5" thickTop="1" thickBot="1" x14ac:dyDescent="0.3">
      <c r="A38" s="482">
        <f>ROW(A$29)</f>
        <v>29</v>
      </c>
      <c r="B38" s="262" t="s">
        <v>171</v>
      </c>
      <c r="C38" s="261">
        <v>22222222222</v>
      </c>
      <c r="D38" s="261">
        <v>222222222</v>
      </c>
      <c r="E38" s="266" t="s">
        <v>200</v>
      </c>
      <c r="F38" s="264">
        <v>96765817107</v>
      </c>
      <c r="G38" s="265" t="s">
        <v>201</v>
      </c>
      <c r="H38" s="263">
        <v>84202</v>
      </c>
      <c r="I38" s="263" t="s">
        <v>202</v>
      </c>
      <c r="J38" s="260">
        <v>45596</v>
      </c>
      <c r="K38" s="245">
        <v>45653</v>
      </c>
      <c r="L38" s="246" t="s">
        <v>203</v>
      </c>
      <c r="M38" s="247" t="s">
        <v>204</v>
      </c>
      <c r="N38" s="252"/>
      <c r="O38" s="253"/>
      <c r="P38" s="250" t="s">
        <v>253</v>
      </c>
      <c r="Q38" s="251">
        <v>45597</v>
      </c>
      <c r="R38" s="251"/>
      <c r="S38" s="254" t="s">
        <v>204</v>
      </c>
      <c r="T38" s="245"/>
      <c r="U38" s="236" t="s">
        <v>178</v>
      </c>
      <c r="V38" s="237" t="s">
        <v>178</v>
      </c>
      <c r="W38" s="237" t="s">
        <v>178</v>
      </c>
      <c r="X38" s="237" t="s">
        <v>198</v>
      </c>
      <c r="Y38" s="237" t="s">
        <v>360</v>
      </c>
      <c r="Z38" s="237" t="s">
        <v>198</v>
      </c>
      <c r="AA38" s="237">
        <v>62</v>
      </c>
      <c r="AB38" s="238" t="s">
        <v>198</v>
      </c>
      <c r="AC38" s="239" t="s">
        <v>178</v>
      </c>
      <c r="AD38" s="223"/>
      <c r="AE38" s="3"/>
      <c r="AF38" s="3"/>
      <c r="AG38" s="3"/>
      <c r="AH38" s="3"/>
      <c r="AI38" s="3"/>
      <c r="AJ38" s="3"/>
      <c r="AK38" s="3"/>
      <c r="AL38" s="3"/>
    </row>
    <row r="39" spans="1:38" ht="16.5" thickTop="1" thickBot="1" x14ac:dyDescent="0.3">
      <c r="A39" s="482">
        <f>ROW(A$30)</f>
        <v>30</v>
      </c>
      <c r="B39" s="262" t="s">
        <v>171</v>
      </c>
      <c r="C39" s="261">
        <v>22222222222</v>
      </c>
      <c r="D39" s="261">
        <v>222222222</v>
      </c>
      <c r="E39" s="266" t="s">
        <v>213</v>
      </c>
      <c r="F39" s="264">
        <v>11498108491</v>
      </c>
      <c r="G39" s="265" t="s">
        <v>214</v>
      </c>
      <c r="H39" s="263">
        <v>80000</v>
      </c>
      <c r="I39" s="263" t="s">
        <v>174</v>
      </c>
      <c r="J39" s="260">
        <v>45634</v>
      </c>
      <c r="K39" s="245">
        <v>45654</v>
      </c>
      <c r="L39" s="246"/>
      <c r="M39" s="247"/>
      <c r="N39" s="252"/>
      <c r="O39" s="253"/>
      <c r="P39" s="250" t="s">
        <v>248</v>
      </c>
      <c r="Q39" s="251">
        <v>45634</v>
      </c>
      <c r="R39" s="251">
        <v>45636</v>
      </c>
      <c r="S39" s="254"/>
      <c r="T39" s="245">
        <v>45647</v>
      </c>
      <c r="U39" s="236" t="s">
        <v>178</v>
      </c>
      <c r="V39" s="237" t="s">
        <v>178</v>
      </c>
      <c r="W39" s="237" t="s">
        <v>198</v>
      </c>
      <c r="X39" s="237" t="s">
        <v>198</v>
      </c>
      <c r="Y39" s="237" t="s">
        <v>360</v>
      </c>
      <c r="Z39" s="237" t="s">
        <v>198</v>
      </c>
      <c r="AA39" s="237">
        <v>14</v>
      </c>
      <c r="AB39" s="238" t="s">
        <v>198</v>
      </c>
      <c r="AC39" s="239" t="s">
        <v>178</v>
      </c>
      <c r="AD39" s="475" t="s">
        <v>402</v>
      </c>
      <c r="AE39" s="3"/>
      <c r="AF39" s="3"/>
      <c r="AG39" s="3"/>
      <c r="AH39" s="3"/>
      <c r="AI39" s="3"/>
      <c r="AJ39" s="3"/>
      <c r="AK39" s="3"/>
      <c r="AL39" s="3"/>
    </row>
    <row r="40" spans="1:38" ht="16.5" thickTop="1" thickBot="1" x14ac:dyDescent="0.3">
      <c r="A40" s="482">
        <f>ROW(A$31)</f>
        <v>31</v>
      </c>
      <c r="B40" s="262" t="s">
        <v>210</v>
      </c>
      <c r="C40" s="261">
        <v>22222222222</v>
      </c>
      <c r="D40" s="261">
        <v>222222222</v>
      </c>
      <c r="E40" s="266" t="s">
        <v>213</v>
      </c>
      <c r="F40" s="264">
        <v>11498108491</v>
      </c>
      <c r="G40" s="265" t="s">
        <v>214</v>
      </c>
      <c r="H40" s="263">
        <v>70073</v>
      </c>
      <c r="I40" s="263" t="s">
        <v>202</v>
      </c>
      <c r="J40" s="260">
        <v>45471</v>
      </c>
      <c r="K40" s="245">
        <v>45476</v>
      </c>
      <c r="L40" s="246"/>
      <c r="M40" s="247"/>
      <c r="N40" s="252"/>
      <c r="O40" s="253"/>
      <c r="P40" s="250" t="s">
        <v>257</v>
      </c>
      <c r="Q40" s="251">
        <v>45471</v>
      </c>
      <c r="R40" s="251"/>
      <c r="S40" s="254" t="s">
        <v>24</v>
      </c>
      <c r="T40" s="245"/>
      <c r="U40" s="236" t="s">
        <v>178</v>
      </c>
      <c r="V40" s="237" t="s">
        <v>178</v>
      </c>
      <c r="W40" s="237" t="s">
        <v>198</v>
      </c>
      <c r="X40" s="237" t="s">
        <v>198</v>
      </c>
      <c r="Y40" s="237" t="s">
        <v>360</v>
      </c>
      <c r="Z40" s="237" t="s">
        <v>198</v>
      </c>
      <c r="AA40" s="237">
        <v>0</v>
      </c>
      <c r="AB40" s="238" t="s">
        <v>198</v>
      </c>
      <c r="AC40" s="239" t="s">
        <v>178</v>
      </c>
      <c r="AD40" s="223"/>
      <c r="AE40" s="3"/>
      <c r="AF40" s="3"/>
      <c r="AG40" s="3"/>
      <c r="AH40" s="3"/>
      <c r="AI40" s="3"/>
      <c r="AJ40" s="3"/>
      <c r="AK40" s="3"/>
      <c r="AL40" s="3"/>
    </row>
    <row r="41" spans="1:38" ht="16.5" thickTop="1" thickBot="1" x14ac:dyDescent="0.3">
      <c r="A41" s="482">
        <f>ROW(A$32)</f>
        <v>32</v>
      </c>
      <c r="B41" s="262" t="s">
        <v>210</v>
      </c>
      <c r="C41" s="261">
        <v>22222222222</v>
      </c>
      <c r="D41" s="261">
        <v>222222222</v>
      </c>
      <c r="E41" s="266" t="s">
        <v>259</v>
      </c>
      <c r="F41" s="264">
        <v>44020098588</v>
      </c>
      <c r="G41" s="265" t="s">
        <v>260</v>
      </c>
      <c r="H41" s="263">
        <v>53176</v>
      </c>
      <c r="I41" s="263" t="s">
        <v>174</v>
      </c>
      <c r="J41" s="260">
        <v>45473</v>
      </c>
      <c r="K41" s="245">
        <v>45498</v>
      </c>
      <c r="L41" s="246" t="s">
        <v>261</v>
      </c>
      <c r="M41" s="247" t="s">
        <v>22</v>
      </c>
      <c r="N41" s="252">
        <v>45474</v>
      </c>
      <c r="O41" s="253" t="s">
        <v>22</v>
      </c>
      <c r="P41" s="250"/>
      <c r="Q41" s="251"/>
      <c r="R41" s="251"/>
      <c r="S41" s="254"/>
      <c r="T41" s="245"/>
      <c r="U41" s="236" t="s">
        <v>178</v>
      </c>
      <c r="V41" s="237" t="s">
        <v>178</v>
      </c>
      <c r="W41" s="237" t="s">
        <v>198</v>
      </c>
      <c r="X41" s="237" t="s">
        <v>198</v>
      </c>
      <c r="Y41" s="237" t="s">
        <v>360</v>
      </c>
      <c r="Z41" s="237" t="s">
        <v>198</v>
      </c>
      <c r="AA41" s="237">
        <v>31</v>
      </c>
      <c r="AB41" s="238" t="s">
        <v>198</v>
      </c>
      <c r="AC41" s="239" t="s">
        <v>178</v>
      </c>
      <c r="AD41" s="223"/>
      <c r="AE41" s="3"/>
      <c r="AF41" s="3"/>
      <c r="AG41" s="3"/>
      <c r="AH41" s="3"/>
      <c r="AI41" s="3"/>
      <c r="AJ41" s="3"/>
      <c r="AK41" s="3"/>
      <c r="AL41" s="3"/>
    </row>
    <row r="42" spans="1:38" ht="16.5" thickTop="1" thickBot="1" x14ac:dyDescent="0.3">
      <c r="A42" s="482">
        <f>ROW(A$33)</f>
        <v>33</v>
      </c>
      <c r="B42" s="262" t="s">
        <v>210</v>
      </c>
      <c r="C42" s="261">
        <v>22222222222</v>
      </c>
      <c r="D42" s="261">
        <v>222222222</v>
      </c>
      <c r="E42" s="266" t="s">
        <v>213</v>
      </c>
      <c r="F42" s="264">
        <v>11498108491</v>
      </c>
      <c r="G42" s="265" t="s">
        <v>214</v>
      </c>
      <c r="H42" s="263">
        <v>900</v>
      </c>
      <c r="I42" s="263" t="s">
        <v>263</v>
      </c>
      <c r="J42" s="260">
        <v>45512</v>
      </c>
      <c r="K42" s="245">
        <v>45515</v>
      </c>
      <c r="L42" s="246"/>
      <c r="M42" s="247"/>
      <c r="N42" s="252"/>
      <c r="O42" s="253"/>
      <c r="P42" s="250" t="s">
        <v>264</v>
      </c>
      <c r="Q42" s="251">
        <v>45512</v>
      </c>
      <c r="R42" s="251">
        <v>45512</v>
      </c>
      <c r="S42" s="254" t="s">
        <v>265</v>
      </c>
      <c r="T42" s="245"/>
      <c r="U42" s="236" t="s">
        <v>178</v>
      </c>
      <c r="V42" s="237" t="s">
        <v>178</v>
      </c>
      <c r="W42" s="237" t="s">
        <v>198</v>
      </c>
      <c r="X42" s="237" t="s">
        <v>198</v>
      </c>
      <c r="Y42" s="237" t="s">
        <v>360</v>
      </c>
      <c r="Z42" s="237" t="s">
        <v>198</v>
      </c>
      <c r="AA42" s="237">
        <v>30</v>
      </c>
      <c r="AB42" s="238" t="s">
        <v>198</v>
      </c>
      <c r="AC42" s="239" t="s">
        <v>178</v>
      </c>
      <c r="AD42" s="475" t="s">
        <v>403</v>
      </c>
      <c r="AE42" s="3"/>
      <c r="AF42" s="3"/>
      <c r="AG42" s="3"/>
      <c r="AH42" s="3"/>
      <c r="AI42" s="3"/>
      <c r="AJ42" s="3"/>
      <c r="AK42" s="3"/>
      <c r="AL42" s="3"/>
    </row>
    <row r="43" spans="1:38" ht="16.5" thickTop="1" thickBot="1" x14ac:dyDescent="0.3">
      <c r="A43" s="482">
        <f>ROW(A$34)</f>
        <v>34</v>
      </c>
      <c r="B43" s="262" t="s">
        <v>210</v>
      </c>
      <c r="C43" s="261">
        <v>22222222222</v>
      </c>
      <c r="D43" s="261">
        <v>222222222</v>
      </c>
      <c r="E43" s="266" t="s">
        <v>259</v>
      </c>
      <c r="F43" s="264">
        <v>44020098588</v>
      </c>
      <c r="G43" s="265" t="s">
        <v>260</v>
      </c>
      <c r="H43" s="263">
        <v>30324</v>
      </c>
      <c r="I43" s="263" t="s">
        <v>174</v>
      </c>
      <c r="J43" s="260">
        <v>45504</v>
      </c>
      <c r="K43" s="245">
        <v>45527</v>
      </c>
      <c r="L43" s="246" t="s">
        <v>261</v>
      </c>
      <c r="M43" s="247" t="s">
        <v>22</v>
      </c>
      <c r="N43" s="252">
        <v>45505</v>
      </c>
      <c r="O43" s="253" t="s">
        <v>22</v>
      </c>
      <c r="P43" s="250"/>
      <c r="Q43" s="251"/>
      <c r="R43" s="251"/>
      <c r="S43" s="254"/>
      <c r="T43" s="245"/>
      <c r="U43" s="236" t="s">
        <v>178</v>
      </c>
      <c r="V43" s="237" t="s">
        <v>178</v>
      </c>
      <c r="W43" s="237" t="s">
        <v>198</v>
      </c>
      <c r="X43" s="237" t="s">
        <v>198</v>
      </c>
      <c r="Y43" s="237" t="s">
        <v>360</v>
      </c>
      <c r="Z43" s="237" t="s">
        <v>198</v>
      </c>
      <c r="AA43" s="237">
        <v>31</v>
      </c>
      <c r="AB43" s="238" t="s">
        <v>198</v>
      </c>
      <c r="AC43" s="239" t="s">
        <v>178</v>
      </c>
      <c r="AD43" s="223"/>
      <c r="AE43" s="3"/>
      <c r="AF43" s="3"/>
      <c r="AG43" s="3"/>
      <c r="AH43" s="3"/>
      <c r="AI43" s="3"/>
      <c r="AJ43" s="3"/>
      <c r="AK43" s="3"/>
      <c r="AL43" s="3"/>
    </row>
    <row r="44" spans="1:38" ht="16.5" thickTop="1" thickBot="1" x14ac:dyDescent="0.3">
      <c r="A44" s="482">
        <f>ROW(A$35)</f>
        <v>35</v>
      </c>
      <c r="B44" s="262" t="s">
        <v>210</v>
      </c>
      <c r="C44" s="261">
        <v>22222222222</v>
      </c>
      <c r="D44" s="261">
        <v>222222222</v>
      </c>
      <c r="E44" s="266" t="s">
        <v>213</v>
      </c>
      <c r="F44" s="264">
        <v>11498108491</v>
      </c>
      <c r="G44" s="265" t="s">
        <v>214</v>
      </c>
      <c r="H44" s="263">
        <v>1000</v>
      </c>
      <c r="I44" s="263" t="s">
        <v>202</v>
      </c>
      <c r="J44" s="260">
        <v>45479</v>
      </c>
      <c r="K44" s="245">
        <v>45534</v>
      </c>
      <c r="L44" s="246"/>
      <c r="M44" s="247"/>
      <c r="N44" s="252"/>
      <c r="O44" s="253"/>
      <c r="P44" s="250" t="s">
        <v>267</v>
      </c>
      <c r="Q44" s="251">
        <v>45481</v>
      </c>
      <c r="R44" s="251">
        <v>45488</v>
      </c>
      <c r="S44" s="254"/>
      <c r="T44" s="245">
        <v>45518</v>
      </c>
      <c r="U44" s="236" t="s">
        <v>178</v>
      </c>
      <c r="V44" s="237" t="s">
        <v>178</v>
      </c>
      <c r="W44" s="237" t="s">
        <v>198</v>
      </c>
      <c r="X44" s="237" t="s">
        <v>198</v>
      </c>
      <c r="Y44" s="237" t="s">
        <v>360</v>
      </c>
      <c r="Z44" s="237" t="s">
        <v>198</v>
      </c>
      <c r="AA44" s="237">
        <v>38</v>
      </c>
      <c r="AB44" s="238" t="s">
        <v>198</v>
      </c>
      <c r="AC44" s="239" t="s">
        <v>178</v>
      </c>
      <c r="AD44" s="223"/>
      <c r="AE44" s="3"/>
      <c r="AF44" s="3"/>
      <c r="AG44" s="3"/>
      <c r="AH44" s="3"/>
      <c r="AI44" s="3"/>
      <c r="AJ44" s="3"/>
      <c r="AK44" s="3"/>
      <c r="AL44" s="3"/>
    </row>
    <row r="45" spans="1:38" ht="16.5" thickTop="1" thickBot="1" x14ac:dyDescent="0.3">
      <c r="A45" s="482">
        <f>ROW(A$36)</f>
        <v>36</v>
      </c>
      <c r="B45" s="262" t="s">
        <v>210</v>
      </c>
      <c r="C45" s="261">
        <v>22222222222</v>
      </c>
      <c r="D45" s="261">
        <v>222222222</v>
      </c>
      <c r="E45" s="266" t="s">
        <v>259</v>
      </c>
      <c r="F45" s="264">
        <v>44020098588</v>
      </c>
      <c r="G45" s="265" t="s">
        <v>260</v>
      </c>
      <c r="H45" s="263">
        <v>96837</v>
      </c>
      <c r="I45" s="263" t="s">
        <v>174</v>
      </c>
      <c r="J45" s="260">
        <v>45535</v>
      </c>
      <c r="K45" s="245">
        <v>45558</v>
      </c>
      <c r="L45" s="246" t="s">
        <v>261</v>
      </c>
      <c r="M45" s="247" t="s">
        <v>22</v>
      </c>
      <c r="N45" s="252">
        <v>45536</v>
      </c>
      <c r="O45" s="253" t="s">
        <v>22</v>
      </c>
      <c r="P45" s="250"/>
      <c r="Q45" s="251"/>
      <c r="R45" s="251"/>
      <c r="S45" s="254"/>
      <c r="T45" s="245"/>
      <c r="U45" s="236" t="s">
        <v>178</v>
      </c>
      <c r="V45" s="237" t="s">
        <v>178</v>
      </c>
      <c r="W45" s="237" t="s">
        <v>198</v>
      </c>
      <c r="X45" s="237" t="s">
        <v>198</v>
      </c>
      <c r="Y45" s="237" t="s">
        <v>360</v>
      </c>
      <c r="Z45" s="237" t="s">
        <v>198</v>
      </c>
      <c r="AA45" s="237">
        <v>31</v>
      </c>
      <c r="AB45" s="238" t="s">
        <v>198</v>
      </c>
      <c r="AC45" s="239" t="s">
        <v>178</v>
      </c>
      <c r="AD45" s="223"/>
      <c r="AE45" s="3"/>
      <c r="AF45" s="3"/>
      <c r="AG45" s="3"/>
      <c r="AH45" s="3"/>
      <c r="AI45" s="3"/>
      <c r="AJ45" s="3"/>
      <c r="AK45" s="3"/>
      <c r="AL45" s="3"/>
    </row>
    <row r="46" spans="1:38" ht="16.5" thickTop="1" thickBot="1" x14ac:dyDescent="0.3">
      <c r="A46" s="482">
        <f>ROW(A$37)</f>
        <v>37</v>
      </c>
      <c r="B46" s="262" t="s">
        <v>210</v>
      </c>
      <c r="C46" s="261">
        <v>22222222222</v>
      </c>
      <c r="D46" s="261">
        <v>222222222</v>
      </c>
      <c r="E46" s="266" t="s">
        <v>185</v>
      </c>
      <c r="F46" s="264">
        <v>82493337096</v>
      </c>
      <c r="G46" s="265" t="s">
        <v>186</v>
      </c>
      <c r="H46" s="263">
        <v>45626</v>
      </c>
      <c r="I46" s="263" t="s">
        <v>250</v>
      </c>
      <c r="J46" s="260">
        <v>45550</v>
      </c>
      <c r="K46" s="245">
        <v>45563</v>
      </c>
      <c r="L46" s="246" t="s">
        <v>269</v>
      </c>
      <c r="M46" s="247" t="s">
        <v>192</v>
      </c>
      <c r="N46" s="252"/>
      <c r="O46" s="253"/>
      <c r="P46" s="250" t="s">
        <v>270</v>
      </c>
      <c r="Q46" s="251">
        <v>45550</v>
      </c>
      <c r="R46" s="251"/>
      <c r="S46" s="254" t="s">
        <v>176</v>
      </c>
      <c r="T46" s="245"/>
      <c r="U46" s="236" t="s">
        <v>178</v>
      </c>
      <c r="V46" s="237" t="s">
        <v>178</v>
      </c>
      <c r="W46" s="237" t="s">
        <v>198</v>
      </c>
      <c r="X46" s="237" t="s">
        <v>198</v>
      </c>
      <c r="Y46" s="237" t="s">
        <v>360</v>
      </c>
      <c r="Z46" s="237" t="s">
        <v>198</v>
      </c>
      <c r="AA46" s="237">
        <v>14</v>
      </c>
      <c r="AB46" s="238" t="s">
        <v>198</v>
      </c>
      <c r="AC46" s="239" t="s">
        <v>178</v>
      </c>
      <c r="AD46" s="223"/>
      <c r="AE46" s="3"/>
      <c r="AF46" s="3"/>
      <c r="AG46" s="3"/>
      <c r="AH46" s="3"/>
      <c r="AI46" s="3"/>
      <c r="AJ46" s="3"/>
      <c r="AK46" s="3"/>
      <c r="AL46" s="3"/>
    </row>
    <row r="47" spans="1:38" ht="16.5" thickTop="1" thickBot="1" x14ac:dyDescent="0.3">
      <c r="A47" s="482">
        <f>ROW(A$38)</f>
        <v>38</v>
      </c>
      <c r="B47" s="262" t="s">
        <v>210</v>
      </c>
      <c r="C47" s="261">
        <v>22222222222</v>
      </c>
      <c r="D47" s="261">
        <v>222222222</v>
      </c>
      <c r="E47" s="266" t="s">
        <v>213</v>
      </c>
      <c r="F47" s="264">
        <v>11498108491</v>
      </c>
      <c r="G47" s="265" t="s">
        <v>214</v>
      </c>
      <c r="H47" s="263">
        <v>1000</v>
      </c>
      <c r="I47" s="263" t="s">
        <v>202</v>
      </c>
      <c r="J47" s="260">
        <v>45541</v>
      </c>
      <c r="K47" s="245">
        <v>45565</v>
      </c>
      <c r="L47" s="246"/>
      <c r="M47" s="247"/>
      <c r="N47" s="252"/>
      <c r="O47" s="253"/>
      <c r="P47" s="250" t="s">
        <v>271</v>
      </c>
      <c r="Q47" s="251">
        <v>45543</v>
      </c>
      <c r="R47" s="251">
        <v>45545</v>
      </c>
      <c r="S47" s="254"/>
      <c r="T47" s="245">
        <v>45566</v>
      </c>
      <c r="U47" s="236" t="s">
        <v>178</v>
      </c>
      <c r="V47" s="237" t="s">
        <v>178</v>
      </c>
      <c r="W47" s="237" t="s">
        <v>198</v>
      </c>
      <c r="X47" s="237" t="s">
        <v>198</v>
      </c>
      <c r="Y47" s="237" t="s">
        <v>360</v>
      </c>
      <c r="Z47" s="237" t="s">
        <v>178</v>
      </c>
      <c r="AA47" s="237">
        <v>24</v>
      </c>
      <c r="AB47" s="238" t="s">
        <v>198</v>
      </c>
      <c r="AC47" s="239" t="s">
        <v>178</v>
      </c>
      <c r="AD47" s="223"/>
      <c r="AE47" s="3"/>
      <c r="AF47" s="3"/>
      <c r="AG47" s="3"/>
      <c r="AH47" s="3"/>
      <c r="AI47" s="3"/>
      <c r="AJ47" s="3"/>
      <c r="AK47" s="3"/>
      <c r="AL47" s="3"/>
    </row>
    <row r="48" spans="1:38" ht="16.5" thickTop="1" thickBot="1" x14ac:dyDescent="0.3">
      <c r="A48" s="482">
        <f>ROW(A$39)</f>
        <v>39</v>
      </c>
      <c r="B48" s="262" t="s">
        <v>210</v>
      </c>
      <c r="C48" s="261">
        <v>22222222222</v>
      </c>
      <c r="D48" s="261">
        <v>222222222</v>
      </c>
      <c r="E48" s="266" t="s">
        <v>213</v>
      </c>
      <c r="F48" s="264">
        <v>11498108491</v>
      </c>
      <c r="G48" s="265" t="s">
        <v>214</v>
      </c>
      <c r="H48" s="263">
        <v>9000</v>
      </c>
      <c r="I48" s="263" t="s">
        <v>202</v>
      </c>
      <c r="J48" s="260">
        <v>45541</v>
      </c>
      <c r="K48" s="245">
        <v>45566</v>
      </c>
      <c r="L48" s="246"/>
      <c r="M48" s="247"/>
      <c r="N48" s="252"/>
      <c r="O48" s="253"/>
      <c r="P48" s="250" t="s">
        <v>271</v>
      </c>
      <c r="Q48" s="251">
        <v>45543</v>
      </c>
      <c r="R48" s="251">
        <v>45545</v>
      </c>
      <c r="S48" s="254"/>
      <c r="T48" s="245">
        <v>45566</v>
      </c>
      <c r="U48" s="236" t="s">
        <v>178</v>
      </c>
      <c r="V48" s="237" t="s">
        <v>178</v>
      </c>
      <c r="W48" s="237" t="s">
        <v>198</v>
      </c>
      <c r="X48" s="237" t="s">
        <v>198</v>
      </c>
      <c r="Y48" s="237" t="s">
        <v>360</v>
      </c>
      <c r="Z48" s="237" t="s">
        <v>198</v>
      </c>
      <c r="AA48" s="237">
        <v>24</v>
      </c>
      <c r="AB48" s="238" t="s">
        <v>198</v>
      </c>
      <c r="AC48" s="239" t="s">
        <v>178</v>
      </c>
      <c r="AD48" s="223"/>
      <c r="AE48" s="3"/>
      <c r="AF48" s="3"/>
      <c r="AG48" s="3"/>
      <c r="AH48" s="3"/>
      <c r="AI48" s="3"/>
      <c r="AJ48" s="3"/>
      <c r="AK48" s="3"/>
      <c r="AL48" s="3"/>
    </row>
    <row r="49" spans="1:38" ht="31.5" thickTop="1" thickBot="1" x14ac:dyDescent="0.3">
      <c r="A49" s="482">
        <f>ROW(A$40)</f>
        <v>40</v>
      </c>
      <c r="B49" s="103" t="s">
        <v>210</v>
      </c>
      <c r="C49" s="98">
        <v>22222222222</v>
      </c>
      <c r="D49" s="98">
        <v>222222222</v>
      </c>
      <c r="E49" s="104" t="s">
        <v>206</v>
      </c>
      <c r="F49" s="105">
        <v>19381374702</v>
      </c>
      <c r="G49" s="106" t="s">
        <v>207</v>
      </c>
      <c r="H49" s="107">
        <v>8139</v>
      </c>
      <c r="I49" s="107" t="s">
        <v>202</v>
      </c>
      <c r="J49" s="97">
        <v>45570</v>
      </c>
      <c r="K49" s="108">
        <v>45572</v>
      </c>
      <c r="L49" s="109"/>
      <c r="M49" s="110"/>
      <c r="N49" s="111"/>
      <c r="O49" s="112"/>
      <c r="P49" s="113" t="s">
        <v>272</v>
      </c>
      <c r="Q49" s="114">
        <v>45570</v>
      </c>
      <c r="R49" s="114"/>
      <c r="S49" s="115" t="s">
        <v>183</v>
      </c>
      <c r="T49" s="108"/>
      <c r="U49" s="94" t="s">
        <v>178</v>
      </c>
      <c r="V49" s="99" t="s">
        <v>178</v>
      </c>
      <c r="W49" s="99" t="s">
        <v>198</v>
      </c>
      <c r="X49" s="99" t="s">
        <v>198</v>
      </c>
      <c r="Y49" s="99" t="s">
        <v>360</v>
      </c>
      <c r="Z49" s="99" t="s">
        <v>198</v>
      </c>
      <c r="AA49" s="99">
        <v>7</v>
      </c>
      <c r="AB49" s="100" t="s">
        <v>198</v>
      </c>
      <c r="AC49" s="101" t="s">
        <v>198</v>
      </c>
      <c r="AD49" s="102" t="s">
        <v>400</v>
      </c>
      <c r="AE49" s="3"/>
      <c r="AF49" s="3"/>
      <c r="AG49" s="3"/>
      <c r="AH49" s="3"/>
      <c r="AI49" s="3"/>
      <c r="AJ49" s="3"/>
      <c r="AK49" s="3"/>
      <c r="AL49" s="3"/>
    </row>
    <row r="50" spans="1:38" ht="16.5" thickTop="1" thickBot="1" x14ac:dyDescent="0.3">
      <c r="A50" s="482">
        <f>ROW(A$41)</f>
        <v>41</v>
      </c>
      <c r="B50" s="262" t="s">
        <v>210</v>
      </c>
      <c r="C50" s="261">
        <v>22222222222</v>
      </c>
      <c r="D50" s="261">
        <v>222222222</v>
      </c>
      <c r="E50" s="266" t="s">
        <v>213</v>
      </c>
      <c r="F50" s="264">
        <v>11498108491</v>
      </c>
      <c r="G50" s="265" t="s">
        <v>214</v>
      </c>
      <c r="H50" s="263">
        <v>33318</v>
      </c>
      <c r="I50" s="263" t="s">
        <v>202</v>
      </c>
      <c r="J50" s="260">
        <v>45559</v>
      </c>
      <c r="K50" s="245">
        <v>45575</v>
      </c>
      <c r="L50" s="246"/>
      <c r="M50" s="247"/>
      <c r="N50" s="252"/>
      <c r="O50" s="253"/>
      <c r="P50" s="250" t="s">
        <v>273</v>
      </c>
      <c r="Q50" s="251">
        <v>45561</v>
      </c>
      <c r="R50" s="251"/>
      <c r="S50" s="254"/>
      <c r="T50" s="245">
        <v>45575</v>
      </c>
      <c r="U50" s="236" t="s">
        <v>178</v>
      </c>
      <c r="V50" s="237" t="s">
        <v>178</v>
      </c>
      <c r="W50" s="237" t="s">
        <v>198</v>
      </c>
      <c r="X50" s="237" t="s">
        <v>198</v>
      </c>
      <c r="Y50" s="237" t="s">
        <v>360</v>
      </c>
      <c r="Z50" s="237" t="s">
        <v>198</v>
      </c>
      <c r="AA50" s="237">
        <v>15</v>
      </c>
      <c r="AB50" s="238" t="s">
        <v>198</v>
      </c>
      <c r="AC50" s="239" t="s">
        <v>178</v>
      </c>
      <c r="AD50" s="223"/>
      <c r="AE50" s="3"/>
      <c r="AF50" s="3"/>
      <c r="AG50" s="3"/>
      <c r="AH50" s="3"/>
      <c r="AI50" s="3"/>
      <c r="AJ50" s="3"/>
      <c r="AK50" s="3"/>
      <c r="AL50" s="3"/>
    </row>
    <row r="51" spans="1:38" ht="16.5" thickTop="1" thickBot="1" x14ac:dyDescent="0.3">
      <c r="A51" s="482">
        <f>ROW(A$42)</f>
        <v>42</v>
      </c>
      <c r="B51" s="262" t="s">
        <v>210</v>
      </c>
      <c r="C51" s="261">
        <v>22222222222</v>
      </c>
      <c r="D51" s="261">
        <v>222222222</v>
      </c>
      <c r="E51" s="266" t="s">
        <v>225</v>
      </c>
      <c r="F51" s="264">
        <v>39290228900</v>
      </c>
      <c r="G51" s="265" t="s">
        <v>226</v>
      </c>
      <c r="H51" s="263">
        <v>300000</v>
      </c>
      <c r="I51" s="263" t="s">
        <v>274</v>
      </c>
      <c r="J51" s="260">
        <v>45570</v>
      </c>
      <c r="K51" s="245">
        <v>45575</v>
      </c>
      <c r="L51" s="246" t="s">
        <v>275</v>
      </c>
      <c r="M51" s="247"/>
      <c r="N51" s="252"/>
      <c r="O51" s="253"/>
      <c r="P51" s="250" t="s">
        <v>276</v>
      </c>
      <c r="Q51" s="251">
        <v>45570</v>
      </c>
      <c r="R51" s="251">
        <v>45570</v>
      </c>
      <c r="S51" s="254" t="s">
        <v>22</v>
      </c>
      <c r="T51" s="245"/>
      <c r="U51" s="236" t="s">
        <v>178</v>
      </c>
      <c r="V51" s="237" t="s">
        <v>178</v>
      </c>
      <c r="W51" s="237" t="s">
        <v>198</v>
      </c>
      <c r="X51" s="237" t="s">
        <v>198</v>
      </c>
      <c r="Y51" s="237" t="s">
        <v>360</v>
      </c>
      <c r="Z51" s="237" t="s">
        <v>198</v>
      </c>
      <c r="AA51" s="237">
        <v>31</v>
      </c>
      <c r="AB51" s="238" t="s">
        <v>198</v>
      </c>
      <c r="AC51" s="239" t="s">
        <v>178</v>
      </c>
      <c r="AD51" s="475" t="s">
        <v>404</v>
      </c>
      <c r="AE51" s="3"/>
      <c r="AF51" s="3"/>
      <c r="AG51" s="3"/>
      <c r="AH51" s="3"/>
      <c r="AI51" s="3"/>
      <c r="AJ51" s="3"/>
      <c r="AK51" s="3"/>
      <c r="AL51" s="3"/>
    </row>
    <row r="52" spans="1:38" ht="16.5" thickTop="1" thickBot="1" x14ac:dyDescent="0.3">
      <c r="A52" s="482">
        <f>ROW(A$43)</f>
        <v>43</v>
      </c>
      <c r="B52" s="262" t="s">
        <v>210</v>
      </c>
      <c r="C52" s="261">
        <v>22222222222</v>
      </c>
      <c r="D52" s="261">
        <v>222222222</v>
      </c>
      <c r="E52" s="266" t="s">
        <v>213</v>
      </c>
      <c r="F52" s="264">
        <v>11498108491</v>
      </c>
      <c r="G52" s="265" t="s">
        <v>214</v>
      </c>
      <c r="H52" s="263">
        <v>108</v>
      </c>
      <c r="I52" s="263" t="s">
        <v>174</v>
      </c>
      <c r="J52" s="260">
        <v>45550</v>
      </c>
      <c r="K52" s="245">
        <v>45577</v>
      </c>
      <c r="L52" s="246"/>
      <c r="M52" s="247"/>
      <c r="N52" s="252"/>
      <c r="O52" s="253"/>
      <c r="P52" s="250" t="s">
        <v>278</v>
      </c>
      <c r="Q52" s="251">
        <v>45551</v>
      </c>
      <c r="R52" s="251"/>
      <c r="S52" s="254" t="s">
        <v>192</v>
      </c>
      <c r="T52" s="245"/>
      <c r="U52" s="236" t="s">
        <v>178</v>
      </c>
      <c r="V52" s="237" t="s">
        <v>178</v>
      </c>
      <c r="W52" s="237" t="s">
        <v>198</v>
      </c>
      <c r="X52" s="237" t="s">
        <v>178</v>
      </c>
      <c r="Y52" s="237" t="s">
        <v>374</v>
      </c>
      <c r="Z52" s="237" t="s">
        <v>198</v>
      </c>
      <c r="AA52" s="237">
        <v>14</v>
      </c>
      <c r="AB52" s="238" t="s">
        <v>198</v>
      </c>
      <c r="AC52" s="239" t="s">
        <v>178</v>
      </c>
      <c r="AD52" s="223"/>
      <c r="AE52" s="3"/>
      <c r="AF52" s="3"/>
      <c r="AG52" s="3"/>
      <c r="AH52" s="3"/>
      <c r="AI52" s="3"/>
      <c r="AJ52" s="3"/>
      <c r="AK52" s="3"/>
      <c r="AL52" s="3"/>
    </row>
    <row r="53" spans="1:38" ht="16.5" thickTop="1" thickBot="1" x14ac:dyDescent="0.3">
      <c r="A53" s="482">
        <f>ROW(A$44)</f>
        <v>44</v>
      </c>
      <c r="B53" s="262" t="s">
        <v>210</v>
      </c>
      <c r="C53" s="261">
        <v>22222222222</v>
      </c>
      <c r="D53" s="261">
        <v>222222222</v>
      </c>
      <c r="E53" s="266" t="s">
        <v>172</v>
      </c>
      <c r="F53" s="264">
        <v>87963151792</v>
      </c>
      <c r="G53" s="265" t="s">
        <v>173</v>
      </c>
      <c r="H53" s="263">
        <v>54229</v>
      </c>
      <c r="I53" s="263" t="s">
        <v>174</v>
      </c>
      <c r="J53" s="260">
        <v>45520</v>
      </c>
      <c r="K53" s="245">
        <v>45582</v>
      </c>
      <c r="L53" s="246" t="s">
        <v>175</v>
      </c>
      <c r="M53" s="247" t="s">
        <v>176</v>
      </c>
      <c r="N53" s="252"/>
      <c r="O53" s="253"/>
      <c r="P53" s="250" t="s">
        <v>283</v>
      </c>
      <c r="Q53" s="251">
        <v>45522</v>
      </c>
      <c r="R53" s="251">
        <v>45524</v>
      </c>
      <c r="S53" s="254" t="s">
        <v>176</v>
      </c>
      <c r="T53" s="245"/>
      <c r="U53" s="236" t="s">
        <v>178</v>
      </c>
      <c r="V53" s="237" t="s">
        <v>178</v>
      </c>
      <c r="W53" s="237" t="s">
        <v>198</v>
      </c>
      <c r="X53" s="237" t="s">
        <v>198</v>
      </c>
      <c r="Y53" s="237" t="s">
        <v>360</v>
      </c>
      <c r="Z53" s="237" t="s">
        <v>198</v>
      </c>
      <c r="AA53" s="237">
        <v>30</v>
      </c>
      <c r="AB53" s="238" t="s">
        <v>198</v>
      </c>
      <c r="AC53" s="239" t="s">
        <v>178</v>
      </c>
      <c r="AD53" s="223"/>
      <c r="AE53" s="3"/>
      <c r="AF53" s="3"/>
      <c r="AG53" s="3"/>
      <c r="AH53" s="3"/>
      <c r="AI53" s="3"/>
      <c r="AJ53" s="3"/>
      <c r="AK53" s="3"/>
      <c r="AL53" s="3"/>
    </row>
    <row r="54" spans="1:38" ht="16.5" thickTop="1" thickBot="1" x14ac:dyDescent="0.3">
      <c r="A54" s="482">
        <f>ROW(A$45)</f>
        <v>45</v>
      </c>
      <c r="B54" s="262" t="s">
        <v>210</v>
      </c>
      <c r="C54" s="261">
        <v>22222222222</v>
      </c>
      <c r="D54" s="261">
        <v>222222222</v>
      </c>
      <c r="E54" s="266" t="s">
        <v>185</v>
      </c>
      <c r="F54" s="264">
        <v>82493337096</v>
      </c>
      <c r="G54" s="265" t="s">
        <v>186</v>
      </c>
      <c r="H54" s="263">
        <v>71574</v>
      </c>
      <c r="I54" s="263" t="s">
        <v>250</v>
      </c>
      <c r="J54" s="260">
        <v>45550</v>
      </c>
      <c r="K54" s="245">
        <v>45583</v>
      </c>
      <c r="L54" s="246" t="s">
        <v>284</v>
      </c>
      <c r="M54" s="247" t="s">
        <v>176</v>
      </c>
      <c r="N54" s="252"/>
      <c r="O54" s="253"/>
      <c r="P54" s="250" t="s">
        <v>285</v>
      </c>
      <c r="Q54" s="251">
        <v>45550</v>
      </c>
      <c r="R54" s="251"/>
      <c r="S54" s="254" t="s">
        <v>176</v>
      </c>
      <c r="T54" s="245"/>
      <c r="U54" s="236" t="s">
        <v>178</v>
      </c>
      <c r="V54" s="237" t="s">
        <v>178</v>
      </c>
      <c r="W54" s="237" t="s">
        <v>198</v>
      </c>
      <c r="X54" s="237" t="s">
        <v>198</v>
      </c>
      <c r="Y54" s="237" t="s">
        <v>360</v>
      </c>
      <c r="Z54" s="237" t="s">
        <v>198</v>
      </c>
      <c r="AA54" s="237">
        <v>30</v>
      </c>
      <c r="AB54" s="238" t="s">
        <v>198</v>
      </c>
      <c r="AC54" s="239" t="s">
        <v>178</v>
      </c>
      <c r="AD54" s="223"/>
      <c r="AE54" s="3"/>
      <c r="AF54" s="3"/>
      <c r="AG54" s="3"/>
      <c r="AH54" s="3"/>
      <c r="AI54" s="3"/>
      <c r="AJ54" s="3"/>
      <c r="AK54" s="3"/>
      <c r="AL54" s="3"/>
    </row>
    <row r="55" spans="1:38" ht="16.5" thickTop="1" thickBot="1" x14ac:dyDescent="0.3">
      <c r="A55" s="482">
        <f>ROW(A$46)</f>
        <v>46</v>
      </c>
      <c r="B55" s="262" t="s">
        <v>210</v>
      </c>
      <c r="C55" s="261">
        <v>22222222222</v>
      </c>
      <c r="D55" s="261">
        <v>222222222</v>
      </c>
      <c r="E55" s="266" t="s">
        <v>172</v>
      </c>
      <c r="F55" s="264">
        <v>87963151792</v>
      </c>
      <c r="G55" s="265" t="s">
        <v>173</v>
      </c>
      <c r="H55" s="263">
        <v>99789</v>
      </c>
      <c r="I55" s="263" t="s">
        <v>174</v>
      </c>
      <c r="J55" s="260">
        <v>45551</v>
      </c>
      <c r="K55" s="245">
        <v>45584</v>
      </c>
      <c r="L55" s="246" t="s">
        <v>175</v>
      </c>
      <c r="M55" s="247" t="s">
        <v>176</v>
      </c>
      <c r="N55" s="252"/>
      <c r="O55" s="253"/>
      <c r="P55" s="250" t="s">
        <v>286</v>
      </c>
      <c r="Q55" s="251">
        <v>45552</v>
      </c>
      <c r="R55" s="251">
        <v>45556</v>
      </c>
      <c r="S55" s="254" t="s">
        <v>192</v>
      </c>
      <c r="T55" s="245"/>
      <c r="U55" s="236" t="s">
        <v>178</v>
      </c>
      <c r="V55" s="237" t="s">
        <v>178</v>
      </c>
      <c r="W55" s="237" t="s">
        <v>198</v>
      </c>
      <c r="X55" s="237" t="s">
        <v>198</v>
      </c>
      <c r="Y55" s="237" t="s">
        <v>360</v>
      </c>
      <c r="Z55" s="237" t="s">
        <v>198</v>
      </c>
      <c r="AA55" s="237">
        <v>30</v>
      </c>
      <c r="AB55" s="238" t="s">
        <v>198</v>
      </c>
      <c r="AC55" s="239" t="s">
        <v>178</v>
      </c>
      <c r="AD55" s="223"/>
      <c r="AE55" s="3"/>
      <c r="AF55" s="3"/>
      <c r="AG55" s="3"/>
      <c r="AH55" s="3"/>
      <c r="AI55" s="3"/>
      <c r="AJ55" s="3"/>
      <c r="AK55" s="3"/>
      <c r="AL55" s="3"/>
    </row>
    <row r="56" spans="1:38" ht="16.5" thickTop="1" thickBot="1" x14ac:dyDescent="0.3">
      <c r="A56" s="482">
        <f>ROW(A$47)</f>
        <v>47</v>
      </c>
      <c r="B56" s="262" t="s">
        <v>210</v>
      </c>
      <c r="C56" s="261">
        <v>22222222222</v>
      </c>
      <c r="D56" s="261">
        <v>222222222</v>
      </c>
      <c r="E56" s="266" t="s">
        <v>259</v>
      </c>
      <c r="F56" s="264">
        <v>44020098588</v>
      </c>
      <c r="G56" s="265" t="s">
        <v>260</v>
      </c>
      <c r="H56" s="263">
        <v>12116</v>
      </c>
      <c r="I56" s="263" t="s">
        <v>174</v>
      </c>
      <c r="J56" s="260">
        <v>45565</v>
      </c>
      <c r="K56" s="245">
        <v>45591</v>
      </c>
      <c r="L56" s="246" t="s">
        <v>261</v>
      </c>
      <c r="M56" s="247" t="s">
        <v>22</v>
      </c>
      <c r="N56" s="252">
        <v>45566</v>
      </c>
      <c r="O56" s="253" t="s">
        <v>22</v>
      </c>
      <c r="P56" s="250"/>
      <c r="Q56" s="251"/>
      <c r="R56" s="251"/>
      <c r="S56" s="254"/>
      <c r="T56" s="245"/>
      <c r="U56" s="236" t="s">
        <v>178</v>
      </c>
      <c r="V56" s="237" t="s">
        <v>178</v>
      </c>
      <c r="W56" s="237" t="s">
        <v>198</v>
      </c>
      <c r="X56" s="237" t="s">
        <v>198</v>
      </c>
      <c r="Y56" s="237" t="s">
        <v>360</v>
      </c>
      <c r="Z56" s="237" t="s">
        <v>198</v>
      </c>
      <c r="AA56" s="237">
        <v>31</v>
      </c>
      <c r="AB56" s="238" t="s">
        <v>198</v>
      </c>
      <c r="AC56" s="239" t="s">
        <v>178</v>
      </c>
      <c r="AD56" s="223"/>
      <c r="AE56" s="3"/>
      <c r="AF56" s="3"/>
      <c r="AG56" s="3"/>
      <c r="AH56" s="3"/>
      <c r="AI56" s="3"/>
      <c r="AJ56" s="3"/>
      <c r="AK56" s="3"/>
      <c r="AL56" s="3"/>
    </row>
    <row r="57" spans="1:38" ht="16.5" thickTop="1" thickBot="1" x14ac:dyDescent="0.3">
      <c r="A57" s="482">
        <f>ROW(A$48)</f>
        <v>48</v>
      </c>
      <c r="B57" s="262" t="s">
        <v>210</v>
      </c>
      <c r="C57" s="261">
        <v>22222222222</v>
      </c>
      <c r="D57" s="261">
        <v>222222222</v>
      </c>
      <c r="E57" s="266" t="s">
        <v>213</v>
      </c>
      <c r="F57" s="264">
        <v>11498108491</v>
      </c>
      <c r="G57" s="265" t="s">
        <v>214</v>
      </c>
      <c r="H57" s="263">
        <v>69460</v>
      </c>
      <c r="I57" s="263" t="s">
        <v>202</v>
      </c>
      <c r="J57" s="260">
        <v>45528</v>
      </c>
      <c r="K57" s="245">
        <v>45607</v>
      </c>
      <c r="L57" s="246"/>
      <c r="M57" s="247"/>
      <c r="N57" s="252"/>
      <c r="O57" s="253"/>
      <c r="P57" s="250" t="s">
        <v>287</v>
      </c>
      <c r="Q57" s="251">
        <v>45530</v>
      </c>
      <c r="R57" s="251">
        <v>45532</v>
      </c>
      <c r="S57" s="254" t="s">
        <v>195</v>
      </c>
      <c r="T57" s="245"/>
      <c r="U57" s="236" t="s">
        <v>178</v>
      </c>
      <c r="V57" s="237" t="s">
        <v>178</v>
      </c>
      <c r="W57" s="237" t="s">
        <v>198</v>
      </c>
      <c r="X57" s="237" t="s">
        <v>198</v>
      </c>
      <c r="Y57" s="237" t="s">
        <v>360</v>
      </c>
      <c r="Z57" s="237" t="s">
        <v>198</v>
      </c>
      <c r="AA57" s="237">
        <v>60</v>
      </c>
      <c r="AB57" s="238" t="s">
        <v>198</v>
      </c>
      <c r="AC57" s="239" t="s">
        <v>178</v>
      </c>
      <c r="AD57" s="223"/>
      <c r="AE57" s="3"/>
      <c r="AF57" s="3"/>
      <c r="AG57" s="3"/>
      <c r="AH57" s="3"/>
      <c r="AI57" s="3"/>
      <c r="AJ57" s="3"/>
      <c r="AK57" s="3"/>
      <c r="AL57" s="3"/>
    </row>
    <row r="58" spans="1:38" ht="16.5" thickTop="1" thickBot="1" x14ac:dyDescent="0.3">
      <c r="A58" s="482">
        <f>ROW(A$49)</f>
        <v>49</v>
      </c>
      <c r="B58" s="262" t="s">
        <v>210</v>
      </c>
      <c r="C58" s="261">
        <v>22222222222</v>
      </c>
      <c r="D58" s="261">
        <v>222222222</v>
      </c>
      <c r="E58" s="266" t="s">
        <v>225</v>
      </c>
      <c r="F58" s="264">
        <v>39290228900</v>
      </c>
      <c r="G58" s="265" t="s">
        <v>226</v>
      </c>
      <c r="H58" s="263">
        <v>200000</v>
      </c>
      <c r="I58" s="263" t="s">
        <v>288</v>
      </c>
      <c r="J58" s="260">
        <v>45570</v>
      </c>
      <c r="K58" s="245">
        <v>45611</v>
      </c>
      <c r="L58" s="246" t="s">
        <v>275</v>
      </c>
      <c r="M58" s="247"/>
      <c r="N58" s="252"/>
      <c r="O58" s="253"/>
      <c r="P58" s="250" t="s">
        <v>276</v>
      </c>
      <c r="Q58" s="251">
        <v>45570</v>
      </c>
      <c r="R58" s="251">
        <v>45570</v>
      </c>
      <c r="S58" s="254" t="s">
        <v>20</v>
      </c>
      <c r="T58" s="245"/>
      <c r="U58" s="236" t="s">
        <v>178</v>
      </c>
      <c r="V58" s="237" t="s">
        <v>178</v>
      </c>
      <c r="W58" s="237" t="s">
        <v>198</v>
      </c>
      <c r="X58" s="237" t="s">
        <v>198</v>
      </c>
      <c r="Y58" s="237" t="s">
        <v>360</v>
      </c>
      <c r="Z58" s="237" t="s">
        <v>198</v>
      </c>
      <c r="AA58" s="237">
        <v>62</v>
      </c>
      <c r="AB58" s="238" t="s">
        <v>198</v>
      </c>
      <c r="AC58" s="239" t="s">
        <v>178</v>
      </c>
      <c r="AD58" s="475" t="s">
        <v>404</v>
      </c>
      <c r="AE58" s="3"/>
      <c r="AF58" s="3"/>
      <c r="AG58" s="3"/>
      <c r="AH58" s="3"/>
      <c r="AI58" s="3"/>
      <c r="AJ58" s="3"/>
      <c r="AK58" s="3"/>
      <c r="AL58" s="3"/>
    </row>
    <row r="59" spans="1:38" ht="31.5" thickTop="1" thickBot="1" x14ac:dyDescent="0.3">
      <c r="A59" s="482">
        <f>ROW(A$50)</f>
        <v>50</v>
      </c>
      <c r="B59" s="103" t="s">
        <v>210</v>
      </c>
      <c r="C59" s="98">
        <v>22222222222</v>
      </c>
      <c r="D59" s="98">
        <v>222222222</v>
      </c>
      <c r="E59" s="104" t="s">
        <v>206</v>
      </c>
      <c r="F59" s="105">
        <v>19381374702</v>
      </c>
      <c r="G59" s="106" t="s">
        <v>207</v>
      </c>
      <c r="H59" s="107">
        <v>96323</v>
      </c>
      <c r="I59" s="107" t="s">
        <v>202</v>
      </c>
      <c r="J59" s="97">
        <v>45530</v>
      </c>
      <c r="K59" s="108">
        <v>45613</v>
      </c>
      <c r="L59" s="109"/>
      <c r="M59" s="110"/>
      <c r="N59" s="111"/>
      <c r="O59" s="112"/>
      <c r="P59" s="113" t="s">
        <v>289</v>
      </c>
      <c r="Q59" s="114">
        <v>45530</v>
      </c>
      <c r="R59" s="114">
        <v>45532</v>
      </c>
      <c r="S59" s="115" t="s">
        <v>195</v>
      </c>
      <c r="T59" s="108"/>
      <c r="U59" s="94" t="s">
        <v>178</v>
      </c>
      <c r="V59" s="99" t="s">
        <v>178</v>
      </c>
      <c r="W59" s="99" t="s">
        <v>198</v>
      </c>
      <c r="X59" s="99" t="s">
        <v>198</v>
      </c>
      <c r="Y59" s="99" t="s">
        <v>360</v>
      </c>
      <c r="Z59" s="99" t="s">
        <v>198</v>
      </c>
      <c r="AA59" s="99">
        <v>60</v>
      </c>
      <c r="AB59" s="100" t="s">
        <v>198</v>
      </c>
      <c r="AC59" s="101" t="s">
        <v>198</v>
      </c>
      <c r="AD59" s="102" t="s">
        <v>400</v>
      </c>
      <c r="AE59" s="3"/>
      <c r="AF59" s="3"/>
      <c r="AG59" s="3"/>
      <c r="AH59" s="3"/>
      <c r="AI59" s="3"/>
      <c r="AJ59" s="3"/>
      <c r="AK59" s="3"/>
      <c r="AL59" s="3"/>
    </row>
    <row r="60" spans="1:38" ht="16.5" thickTop="1" thickBot="1" x14ac:dyDescent="0.3">
      <c r="A60" s="482">
        <f>ROW(A$51)</f>
        <v>51</v>
      </c>
      <c r="B60" s="262" t="s">
        <v>210</v>
      </c>
      <c r="C60" s="261">
        <v>22222222222</v>
      </c>
      <c r="D60" s="261">
        <v>222222222</v>
      </c>
      <c r="E60" s="266" t="s">
        <v>259</v>
      </c>
      <c r="F60" s="264">
        <v>44020098588</v>
      </c>
      <c r="G60" s="265" t="s">
        <v>260</v>
      </c>
      <c r="H60" s="263">
        <v>92242</v>
      </c>
      <c r="I60" s="263" t="s">
        <v>174</v>
      </c>
      <c r="J60" s="260">
        <v>45596</v>
      </c>
      <c r="K60" s="245">
        <v>45626</v>
      </c>
      <c r="L60" s="246" t="s">
        <v>261</v>
      </c>
      <c r="M60" s="247" t="s">
        <v>22</v>
      </c>
      <c r="N60" s="252">
        <v>45597</v>
      </c>
      <c r="O60" s="253" t="s">
        <v>22</v>
      </c>
      <c r="P60" s="250"/>
      <c r="Q60" s="251"/>
      <c r="R60" s="251"/>
      <c r="S60" s="254"/>
      <c r="T60" s="245"/>
      <c r="U60" s="236" t="s">
        <v>178</v>
      </c>
      <c r="V60" s="237" t="s">
        <v>178</v>
      </c>
      <c r="W60" s="237" t="s">
        <v>198</v>
      </c>
      <c r="X60" s="237" t="s">
        <v>198</v>
      </c>
      <c r="Y60" s="237" t="s">
        <v>360</v>
      </c>
      <c r="Z60" s="237" t="s">
        <v>198</v>
      </c>
      <c r="AA60" s="237">
        <v>31</v>
      </c>
      <c r="AB60" s="238" t="s">
        <v>198</v>
      </c>
      <c r="AC60" s="239" t="s">
        <v>178</v>
      </c>
      <c r="AD60" s="223"/>
      <c r="AE60" s="3"/>
      <c r="AF60" s="3"/>
      <c r="AG60" s="3"/>
      <c r="AH60" s="3"/>
      <c r="AI60" s="3"/>
      <c r="AJ60" s="3"/>
      <c r="AK60" s="3"/>
      <c r="AL60" s="3"/>
    </row>
    <row r="61" spans="1:38" ht="16.5" thickTop="1" thickBot="1" x14ac:dyDescent="0.3">
      <c r="A61" s="482">
        <f>ROW(A$52)</f>
        <v>52</v>
      </c>
      <c r="B61" s="262" t="s">
        <v>210</v>
      </c>
      <c r="C61" s="261">
        <v>22222222222</v>
      </c>
      <c r="D61" s="261">
        <v>222222222</v>
      </c>
      <c r="E61" s="266" t="s">
        <v>172</v>
      </c>
      <c r="F61" s="264">
        <v>87963151792</v>
      </c>
      <c r="G61" s="265" t="s">
        <v>173</v>
      </c>
      <c r="H61" s="263">
        <v>30885</v>
      </c>
      <c r="I61" s="263" t="s">
        <v>174</v>
      </c>
      <c r="J61" s="260">
        <v>45617</v>
      </c>
      <c r="K61" s="245">
        <v>45643</v>
      </c>
      <c r="L61" s="246" t="s">
        <v>175</v>
      </c>
      <c r="M61" s="247" t="s">
        <v>176</v>
      </c>
      <c r="N61" s="252"/>
      <c r="O61" s="253"/>
      <c r="P61" s="250" t="s">
        <v>291</v>
      </c>
      <c r="Q61" s="251">
        <v>45617</v>
      </c>
      <c r="R61" s="251">
        <v>45618</v>
      </c>
      <c r="S61" s="254" t="s">
        <v>176</v>
      </c>
      <c r="T61" s="245"/>
      <c r="U61" s="236" t="s">
        <v>178</v>
      </c>
      <c r="V61" s="237" t="s">
        <v>178</v>
      </c>
      <c r="W61" s="237" t="s">
        <v>198</v>
      </c>
      <c r="X61" s="237" t="s">
        <v>198</v>
      </c>
      <c r="Y61" s="237" t="s">
        <v>360</v>
      </c>
      <c r="Z61" s="237" t="s">
        <v>198</v>
      </c>
      <c r="AA61" s="237">
        <v>30</v>
      </c>
      <c r="AB61" s="238" t="s">
        <v>198</v>
      </c>
      <c r="AC61" s="239" t="s">
        <v>178</v>
      </c>
      <c r="AD61" s="223"/>
      <c r="AE61" s="3"/>
      <c r="AF61" s="3"/>
      <c r="AG61" s="3"/>
      <c r="AH61" s="3"/>
      <c r="AI61" s="3"/>
      <c r="AJ61" s="3"/>
      <c r="AK61" s="3"/>
      <c r="AL61" s="3"/>
    </row>
    <row r="62" spans="1:38" ht="16.5" thickTop="1" thickBot="1" x14ac:dyDescent="0.3">
      <c r="A62" s="482">
        <f>ROW(A$53)</f>
        <v>53</v>
      </c>
      <c r="B62" s="262" t="s">
        <v>210</v>
      </c>
      <c r="C62" s="261">
        <v>22222222222</v>
      </c>
      <c r="D62" s="261">
        <v>222222222</v>
      </c>
      <c r="E62" s="266" t="s">
        <v>259</v>
      </c>
      <c r="F62" s="264">
        <v>44020098588</v>
      </c>
      <c r="G62" s="265" t="s">
        <v>260</v>
      </c>
      <c r="H62" s="263">
        <v>96899</v>
      </c>
      <c r="I62" s="263" t="s">
        <v>174</v>
      </c>
      <c r="J62" s="260">
        <v>45626</v>
      </c>
      <c r="K62" s="245">
        <v>45655</v>
      </c>
      <c r="L62" s="246" t="s">
        <v>261</v>
      </c>
      <c r="M62" s="247" t="s">
        <v>22</v>
      </c>
      <c r="N62" s="252">
        <v>45627</v>
      </c>
      <c r="O62" s="253" t="s">
        <v>22</v>
      </c>
      <c r="P62" s="250"/>
      <c r="Q62" s="251"/>
      <c r="R62" s="251"/>
      <c r="S62" s="254"/>
      <c r="T62" s="245"/>
      <c r="U62" s="236" t="s">
        <v>178</v>
      </c>
      <c r="V62" s="237" t="s">
        <v>178</v>
      </c>
      <c r="W62" s="237" t="s">
        <v>198</v>
      </c>
      <c r="X62" s="237" t="s">
        <v>198</v>
      </c>
      <c r="Y62" s="237" t="s">
        <v>360</v>
      </c>
      <c r="Z62" s="237" t="s">
        <v>198</v>
      </c>
      <c r="AA62" s="237">
        <v>31</v>
      </c>
      <c r="AB62" s="238" t="s">
        <v>198</v>
      </c>
      <c r="AC62" s="239" t="s">
        <v>178</v>
      </c>
      <c r="AD62" s="223"/>
      <c r="AE62" s="3"/>
      <c r="AF62" s="3"/>
      <c r="AG62" s="3"/>
      <c r="AH62" s="3"/>
      <c r="AI62" s="3"/>
      <c r="AJ62" s="3"/>
      <c r="AK62" s="3"/>
      <c r="AL62" s="3"/>
    </row>
    <row r="63" spans="1:38" ht="16.5" thickTop="1" thickBot="1" x14ac:dyDescent="0.3">
      <c r="A63" s="482">
        <f>ROW(A$54)</f>
        <v>54</v>
      </c>
      <c r="B63" s="262" t="s">
        <v>292</v>
      </c>
      <c r="C63" s="261">
        <v>11223344556</v>
      </c>
      <c r="D63" s="261" t="s">
        <v>293</v>
      </c>
      <c r="E63" s="266" t="s">
        <v>172</v>
      </c>
      <c r="F63" s="264">
        <v>87963151792</v>
      </c>
      <c r="G63" s="265" t="s">
        <v>173</v>
      </c>
      <c r="H63" s="263">
        <v>96635</v>
      </c>
      <c r="I63" s="263" t="s">
        <v>174</v>
      </c>
      <c r="J63" s="260">
        <v>45490</v>
      </c>
      <c r="K63" s="245">
        <v>45510</v>
      </c>
      <c r="L63" s="246" t="s">
        <v>175</v>
      </c>
      <c r="M63" s="247" t="s">
        <v>176</v>
      </c>
      <c r="N63" s="252"/>
      <c r="O63" s="253"/>
      <c r="P63" s="250" t="s">
        <v>300</v>
      </c>
      <c r="Q63" s="251">
        <v>45491</v>
      </c>
      <c r="R63" s="251">
        <v>45493</v>
      </c>
      <c r="S63" s="254" t="s">
        <v>176</v>
      </c>
      <c r="T63" s="245"/>
      <c r="U63" s="236" t="s">
        <v>178</v>
      </c>
      <c r="V63" s="237" t="s">
        <v>198</v>
      </c>
      <c r="W63" s="237" t="s">
        <v>198</v>
      </c>
      <c r="X63" s="237" t="s">
        <v>198</v>
      </c>
      <c r="Y63" s="237" t="s">
        <v>360</v>
      </c>
      <c r="Z63" s="237" t="s">
        <v>198</v>
      </c>
      <c r="AA63" s="237">
        <v>30</v>
      </c>
      <c r="AB63" s="238" t="s">
        <v>198</v>
      </c>
      <c r="AC63" s="239" t="s">
        <v>178</v>
      </c>
      <c r="AD63" s="223"/>
      <c r="AE63" s="3"/>
      <c r="AF63" s="3"/>
      <c r="AG63" s="3"/>
      <c r="AH63" s="3"/>
      <c r="AI63" s="3"/>
      <c r="AJ63" s="3"/>
      <c r="AK63" s="3"/>
      <c r="AL63" s="3"/>
    </row>
    <row r="64" spans="1:38" ht="16.5" thickTop="1" thickBot="1" x14ac:dyDescent="0.3">
      <c r="A64" s="482">
        <f>ROW(A$55)</f>
        <v>55</v>
      </c>
      <c r="B64" s="262" t="s">
        <v>292</v>
      </c>
      <c r="C64" s="261">
        <v>11223344556</v>
      </c>
      <c r="D64" s="261" t="s">
        <v>293</v>
      </c>
      <c r="E64" s="266" t="s">
        <v>213</v>
      </c>
      <c r="F64" s="264">
        <v>11498108491</v>
      </c>
      <c r="G64" s="265" t="s">
        <v>214</v>
      </c>
      <c r="H64" s="263">
        <v>79416</v>
      </c>
      <c r="I64" s="263" t="s">
        <v>202</v>
      </c>
      <c r="J64" s="260">
        <v>45497</v>
      </c>
      <c r="K64" s="245">
        <v>45544</v>
      </c>
      <c r="L64" s="246"/>
      <c r="M64" s="247"/>
      <c r="N64" s="252"/>
      <c r="O64" s="253"/>
      <c r="P64" s="250" t="s">
        <v>301</v>
      </c>
      <c r="Q64" s="251">
        <v>45499</v>
      </c>
      <c r="R64" s="251">
        <v>45501</v>
      </c>
      <c r="S64" s="254"/>
      <c r="T64" s="245">
        <v>45553</v>
      </c>
      <c r="U64" s="236" t="s">
        <v>178</v>
      </c>
      <c r="V64" s="237" t="s">
        <v>198</v>
      </c>
      <c r="W64" s="237" t="s">
        <v>198</v>
      </c>
      <c r="X64" s="237" t="s">
        <v>198</v>
      </c>
      <c r="Y64" s="237" t="s">
        <v>360</v>
      </c>
      <c r="Z64" s="237" t="s">
        <v>198</v>
      </c>
      <c r="AA64" s="237">
        <v>55</v>
      </c>
      <c r="AB64" s="238" t="s">
        <v>198</v>
      </c>
      <c r="AC64" s="239" t="s">
        <v>178</v>
      </c>
      <c r="AD64" s="223"/>
      <c r="AE64" s="3"/>
      <c r="AF64" s="3"/>
      <c r="AG64" s="3"/>
      <c r="AH64" s="3"/>
      <c r="AI64" s="3"/>
      <c r="AJ64" s="3"/>
      <c r="AK64" s="3"/>
      <c r="AL64" s="3"/>
    </row>
    <row r="65" spans="1:38" ht="16.5" thickTop="1" thickBot="1" x14ac:dyDescent="0.3">
      <c r="A65" s="482">
        <f>ROW(A$56)</f>
        <v>56</v>
      </c>
      <c r="B65" s="262" t="s">
        <v>292</v>
      </c>
      <c r="C65" s="261">
        <v>11223344556</v>
      </c>
      <c r="D65" s="261" t="s">
        <v>293</v>
      </c>
      <c r="E65" s="266" t="s">
        <v>213</v>
      </c>
      <c r="F65" s="264">
        <v>11498108491</v>
      </c>
      <c r="G65" s="265" t="s">
        <v>214</v>
      </c>
      <c r="H65" s="263">
        <v>5000</v>
      </c>
      <c r="I65" s="263" t="s">
        <v>202</v>
      </c>
      <c r="J65" s="260">
        <v>45536</v>
      </c>
      <c r="K65" s="245">
        <v>45553</v>
      </c>
      <c r="L65" s="246"/>
      <c r="M65" s="247"/>
      <c r="N65" s="252"/>
      <c r="O65" s="253"/>
      <c r="P65" s="250" t="s">
        <v>304</v>
      </c>
      <c r="Q65" s="251">
        <v>45536</v>
      </c>
      <c r="R65" s="251">
        <v>45537</v>
      </c>
      <c r="S65" s="254"/>
      <c r="T65" s="245">
        <v>45563</v>
      </c>
      <c r="U65" s="236" t="s">
        <v>178</v>
      </c>
      <c r="V65" s="237" t="s">
        <v>198</v>
      </c>
      <c r="W65" s="237" t="s">
        <v>198</v>
      </c>
      <c r="X65" s="237" t="s">
        <v>198</v>
      </c>
      <c r="Y65" s="237" t="s">
        <v>360</v>
      </c>
      <c r="Z65" s="237" t="s">
        <v>178</v>
      </c>
      <c r="AA65" s="237">
        <v>28</v>
      </c>
      <c r="AB65" s="238" t="s">
        <v>198</v>
      </c>
      <c r="AC65" s="239" t="s">
        <v>178</v>
      </c>
      <c r="AD65" s="223"/>
      <c r="AE65" s="3"/>
      <c r="AF65" s="3"/>
      <c r="AG65" s="3"/>
      <c r="AH65" s="3"/>
      <c r="AI65" s="3"/>
      <c r="AJ65" s="3"/>
      <c r="AK65" s="3"/>
      <c r="AL65" s="3"/>
    </row>
    <row r="66" spans="1:38" ht="16.5" thickTop="1" thickBot="1" x14ac:dyDescent="0.3">
      <c r="A66" s="482">
        <f>ROW(A$57)</f>
        <v>57</v>
      </c>
      <c r="B66" s="262" t="s">
        <v>292</v>
      </c>
      <c r="C66" s="261">
        <v>11223344556</v>
      </c>
      <c r="D66" s="261" t="s">
        <v>293</v>
      </c>
      <c r="E66" s="266" t="s">
        <v>213</v>
      </c>
      <c r="F66" s="264">
        <v>11498108491</v>
      </c>
      <c r="G66" s="265" t="s">
        <v>214</v>
      </c>
      <c r="H66" s="263">
        <v>15000</v>
      </c>
      <c r="I66" s="263" t="s">
        <v>202</v>
      </c>
      <c r="J66" s="260">
        <v>45536</v>
      </c>
      <c r="K66" s="245">
        <v>45565</v>
      </c>
      <c r="L66" s="246"/>
      <c r="M66" s="247"/>
      <c r="N66" s="252"/>
      <c r="O66" s="253"/>
      <c r="P66" s="250" t="s">
        <v>304</v>
      </c>
      <c r="Q66" s="251">
        <v>45536</v>
      </c>
      <c r="R66" s="251">
        <v>45537</v>
      </c>
      <c r="S66" s="254"/>
      <c r="T66" s="245">
        <v>45563</v>
      </c>
      <c r="U66" s="236" t="s">
        <v>178</v>
      </c>
      <c r="V66" s="237" t="s">
        <v>198</v>
      </c>
      <c r="W66" s="237" t="s">
        <v>198</v>
      </c>
      <c r="X66" s="237" t="s">
        <v>198</v>
      </c>
      <c r="Y66" s="237" t="s">
        <v>360</v>
      </c>
      <c r="Z66" s="237" t="s">
        <v>198</v>
      </c>
      <c r="AA66" s="237">
        <v>28</v>
      </c>
      <c r="AB66" s="238" t="s">
        <v>198</v>
      </c>
      <c r="AC66" s="239" t="s">
        <v>178</v>
      </c>
      <c r="AD66" s="223"/>
      <c r="AE66" s="3"/>
      <c r="AF66" s="3"/>
      <c r="AG66" s="3"/>
      <c r="AH66" s="3"/>
      <c r="AI66" s="3"/>
      <c r="AJ66" s="3"/>
      <c r="AK66" s="3"/>
      <c r="AL66" s="3"/>
    </row>
    <row r="67" spans="1:38" ht="16.5" thickTop="1" thickBot="1" x14ac:dyDescent="0.3">
      <c r="A67" s="482">
        <f>ROW(A$58)</f>
        <v>58</v>
      </c>
      <c r="B67" s="262" t="s">
        <v>292</v>
      </c>
      <c r="C67" s="261">
        <v>11223344556</v>
      </c>
      <c r="D67" s="261" t="s">
        <v>293</v>
      </c>
      <c r="E67" s="266" t="s">
        <v>172</v>
      </c>
      <c r="F67" s="264">
        <v>87963151792</v>
      </c>
      <c r="G67" s="265" t="s">
        <v>173</v>
      </c>
      <c r="H67" s="263">
        <v>6794</v>
      </c>
      <c r="I67" s="263" t="s">
        <v>202</v>
      </c>
      <c r="J67" s="260">
        <v>45538</v>
      </c>
      <c r="K67" s="245">
        <v>45568</v>
      </c>
      <c r="L67" s="246" t="s">
        <v>175</v>
      </c>
      <c r="M67" s="247" t="s">
        <v>176</v>
      </c>
      <c r="N67" s="252"/>
      <c r="O67" s="253"/>
      <c r="P67" s="250" t="s">
        <v>305</v>
      </c>
      <c r="Q67" s="251">
        <v>45538</v>
      </c>
      <c r="R67" s="251">
        <v>45538</v>
      </c>
      <c r="S67" s="254" t="s">
        <v>176</v>
      </c>
      <c r="T67" s="245"/>
      <c r="U67" s="236" t="s">
        <v>178</v>
      </c>
      <c r="V67" s="237" t="s">
        <v>198</v>
      </c>
      <c r="W67" s="237" t="s">
        <v>198</v>
      </c>
      <c r="X67" s="237" t="s">
        <v>198</v>
      </c>
      <c r="Y67" s="237" t="s">
        <v>360</v>
      </c>
      <c r="Z67" s="237" t="s">
        <v>198</v>
      </c>
      <c r="AA67" s="237">
        <v>30</v>
      </c>
      <c r="AB67" s="238" t="s">
        <v>198</v>
      </c>
      <c r="AC67" s="239" t="s">
        <v>178</v>
      </c>
      <c r="AD67" s="223"/>
      <c r="AE67" s="3"/>
      <c r="AF67" s="3"/>
      <c r="AG67" s="3"/>
      <c r="AH67" s="3"/>
      <c r="AI67" s="3"/>
      <c r="AJ67" s="3"/>
      <c r="AK67" s="3"/>
      <c r="AL67" s="3"/>
    </row>
    <row r="68" spans="1:38" ht="16.5" thickTop="1" thickBot="1" x14ac:dyDescent="0.3">
      <c r="A68" s="482">
        <f>ROW(A$59)</f>
        <v>59</v>
      </c>
      <c r="B68" s="262" t="s">
        <v>292</v>
      </c>
      <c r="C68" s="261">
        <v>11223344556</v>
      </c>
      <c r="D68" s="261" t="s">
        <v>293</v>
      </c>
      <c r="E68" s="266" t="s">
        <v>213</v>
      </c>
      <c r="F68" s="264">
        <v>11498108491</v>
      </c>
      <c r="G68" s="265" t="s">
        <v>214</v>
      </c>
      <c r="H68" s="263">
        <v>64853</v>
      </c>
      <c r="I68" s="263" t="s">
        <v>202</v>
      </c>
      <c r="J68" s="260">
        <v>45510</v>
      </c>
      <c r="K68" s="245">
        <v>45571</v>
      </c>
      <c r="L68" s="246"/>
      <c r="M68" s="247"/>
      <c r="N68" s="252"/>
      <c r="O68" s="253"/>
      <c r="P68" s="250" t="s">
        <v>306</v>
      </c>
      <c r="Q68" s="251">
        <v>45511</v>
      </c>
      <c r="R68" s="251"/>
      <c r="S68" s="254"/>
      <c r="T68" s="245">
        <v>45545</v>
      </c>
      <c r="U68" s="236" t="s">
        <v>178</v>
      </c>
      <c r="V68" s="237" t="s">
        <v>198</v>
      </c>
      <c r="W68" s="237" t="s">
        <v>198</v>
      </c>
      <c r="X68" s="237" t="s">
        <v>198</v>
      </c>
      <c r="Y68" s="237" t="s">
        <v>360</v>
      </c>
      <c r="Z68" s="237" t="s">
        <v>198</v>
      </c>
      <c r="AA68" s="237">
        <v>35</v>
      </c>
      <c r="AB68" s="238" t="s">
        <v>198</v>
      </c>
      <c r="AC68" s="239" t="s">
        <v>178</v>
      </c>
      <c r="AD68" s="223"/>
      <c r="AE68" s="3"/>
      <c r="AF68" s="3"/>
      <c r="AG68" s="3"/>
      <c r="AH68" s="3"/>
      <c r="AI68" s="3"/>
      <c r="AJ68" s="3"/>
      <c r="AK68" s="3"/>
      <c r="AL68" s="3"/>
    </row>
    <row r="69" spans="1:38" ht="16.5" thickTop="1" thickBot="1" x14ac:dyDescent="0.3">
      <c r="A69" s="482">
        <f>ROW(A$60)</f>
        <v>60</v>
      </c>
      <c r="B69" s="262" t="s">
        <v>292</v>
      </c>
      <c r="C69" s="261">
        <v>11223344556</v>
      </c>
      <c r="D69" s="261" t="s">
        <v>293</v>
      </c>
      <c r="E69" s="266" t="s">
        <v>213</v>
      </c>
      <c r="F69" s="264">
        <v>11498108491</v>
      </c>
      <c r="G69" s="265" t="s">
        <v>214</v>
      </c>
      <c r="H69" s="263">
        <v>98</v>
      </c>
      <c r="I69" s="263" t="s">
        <v>202</v>
      </c>
      <c r="J69" s="260">
        <v>45543</v>
      </c>
      <c r="K69" s="245">
        <v>45577</v>
      </c>
      <c r="L69" s="246"/>
      <c r="M69" s="247"/>
      <c r="N69" s="252"/>
      <c r="O69" s="253"/>
      <c r="P69" s="250" t="s">
        <v>308</v>
      </c>
      <c r="Q69" s="251">
        <v>45543</v>
      </c>
      <c r="R69" s="251"/>
      <c r="S69" s="254"/>
      <c r="T69" s="245">
        <v>45573</v>
      </c>
      <c r="U69" s="236" t="s">
        <v>178</v>
      </c>
      <c r="V69" s="237" t="s">
        <v>198</v>
      </c>
      <c r="W69" s="237" t="s">
        <v>198</v>
      </c>
      <c r="X69" s="237" t="s">
        <v>198</v>
      </c>
      <c r="Y69" s="237" t="s">
        <v>360</v>
      </c>
      <c r="Z69" s="237" t="s">
        <v>198</v>
      </c>
      <c r="AA69" s="237">
        <v>31</v>
      </c>
      <c r="AB69" s="238" t="s">
        <v>198</v>
      </c>
      <c r="AC69" s="239" t="s">
        <v>178</v>
      </c>
      <c r="AD69" s="223"/>
      <c r="AE69" s="3"/>
      <c r="AF69" s="3"/>
      <c r="AG69" s="3"/>
      <c r="AH69" s="3"/>
      <c r="AI69" s="3"/>
      <c r="AJ69" s="3"/>
      <c r="AK69" s="3"/>
      <c r="AL69" s="3"/>
    </row>
    <row r="70" spans="1:38" ht="16.5" thickTop="1" thickBot="1" x14ac:dyDescent="0.3">
      <c r="A70" s="482">
        <f>ROW(A$61)</f>
        <v>61</v>
      </c>
      <c r="B70" s="262" t="s">
        <v>292</v>
      </c>
      <c r="C70" s="261">
        <v>11223344556</v>
      </c>
      <c r="D70" s="261" t="s">
        <v>293</v>
      </c>
      <c r="E70" s="266" t="s">
        <v>172</v>
      </c>
      <c r="F70" s="264">
        <v>87963151792</v>
      </c>
      <c r="G70" s="265" t="s">
        <v>173</v>
      </c>
      <c r="H70" s="263">
        <v>91041</v>
      </c>
      <c r="I70" s="263" t="s">
        <v>174</v>
      </c>
      <c r="J70" s="260">
        <v>45552</v>
      </c>
      <c r="K70" s="245">
        <v>45578</v>
      </c>
      <c r="L70" s="246" t="s">
        <v>175</v>
      </c>
      <c r="M70" s="247" t="s">
        <v>176</v>
      </c>
      <c r="N70" s="252"/>
      <c r="O70" s="253"/>
      <c r="P70" s="250" t="s">
        <v>309</v>
      </c>
      <c r="Q70" s="251">
        <v>45553</v>
      </c>
      <c r="R70" s="251">
        <v>45555</v>
      </c>
      <c r="S70" s="254" t="s">
        <v>192</v>
      </c>
      <c r="T70" s="245"/>
      <c r="U70" s="236" t="s">
        <v>178</v>
      </c>
      <c r="V70" s="237" t="s">
        <v>198</v>
      </c>
      <c r="W70" s="237" t="s">
        <v>198</v>
      </c>
      <c r="X70" s="237" t="s">
        <v>198</v>
      </c>
      <c r="Y70" s="237" t="s">
        <v>360</v>
      </c>
      <c r="Z70" s="237" t="s">
        <v>198</v>
      </c>
      <c r="AA70" s="237">
        <v>30</v>
      </c>
      <c r="AB70" s="238" t="s">
        <v>198</v>
      </c>
      <c r="AC70" s="239" t="s">
        <v>178</v>
      </c>
      <c r="AD70" s="223"/>
      <c r="AE70" s="3"/>
      <c r="AF70" s="3"/>
      <c r="AG70" s="3"/>
      <c r="AH70" s="3"/>
      <c r="AI70" s="3"/>
      <c r="AJ70" s="3"/>
      <c r="AK70" s="3"/>
      <c r="AL70" s="3"/>
    </row>
    <row r="71" spans="1:38" ht="16.5" thickTop="1" thickBot="1" x14ac:dyDescent="0.3">
      <c r="A71" s="482">
        <f>ROW(A$62)</f>
        <v>62</v>
      </c>
      <c r="B71" s="262" t="s">
        <v>292</v>
      </c>
      <c r="C71" s="261">
        <v>11223344556</v>
      </c>
      <c r="D71" s="261" t="s">
        <v>293</v>
      </c>
      <c r="E71" s="266" t="s">
        <v>213</v>
      </c>
      <c r="F71" s="264">
        <v>11498108491</v>
      </c>
      <c r="G71" s="265" t="s">
        <v>214</v>
      </c>
      <c r="H71" s="263">
        <v>17772</v>
      </c>
      <c r="I71" s="263" t="s">
        <v>202</v>
      </c>
      <c r="J71" s="260">
        <v>45559</v>
      </c>
      <c r="K71" s="245">
        <v>45584</v>
      </c>
      <c r="L71" s="246"/>
      <c r="M71" s="247"/>
      <c r="N71" s="252"/>
      <c r="O71" s="253"/>
      <c r="P71" s="250" t="s">
        <v>310</v>
      </c>
      <c r="Q71" s="251">
        <v>45561</v>
      </c>
      <c r="R71" s="251"/>
      <c r="S71" s="254"/>
      <c r="T71" s="245">
        <v>45583</v>
      </c>
      <c r="U71" s="236" t="s">
        <v>178</v>
      </c>
      <c r="V71" s="237" t="s">
        <v>198</v>
      </c>
      <c r="W71" s="237" t="s">
        <v>198</v>
      </c>
      <c r="X71" s="237" t="s">
        <v>198</v>
      </c>
      <c r="Y71" s="237" t="s">
        <v>360</v>
      </c>
      <c r="Z71" s="237" t="s">
        <v>198</v>
      </c>
      <c r="AA71" s="237">
        <v>23</v>
      </c>
      <c r="AB71" s="238" t="s">
        <v>198</v>
      </c>
      <c r="AC71" s="239" t="s">
        <v>178</v>
      </c>
      <c r="AD71" s="223"/>
      <c r="AE71" s="3"/>
      <c r="AF71" s="3"/>
      <c r="AG71" s="3"/>
      <c r="AH71" s="3"/>
      <c r="AI71" s="3"/>
      <c r="AJ71" s="3"/>
      <c r="AK71" s="3"/>
      <c r="AL71" s="3"/>
    </row>
    <row r="72" spans="1:38" ht="16.5" thickTop="1" thickBot="1" x14ac:dyDescent="0.3">
      <c r="A72" s="482">
        <f>ROW(A$63)</f>
        <v>63</v>
      </c>
      <c r="B72" s="262" t="s">
        <v>292</v>
      </c>
      <c r="C72" s="261">
        <v>11223344556</v>
      </c>
      <c r="D72" s="261" t="s">
        <v>293</v>
      </c>
      <c r="E72" s="266" t="s">
        <v>225</v>
      </c>
      <c r="F72" s="264">
        <v>39290228900</v>
      </c>
      <c r="G72" s="265" t="s">
        <v>226</v>
      </c>
      <c r="H72" s="263">
        <v>170000</v>
      </c>
      <c r="I72" s="263" t="s">
        <v>311</v>
      </c>
      <c r="J72" s="260">
        <v>45565</v>
      </c>
      <c r="K72" s="245">
        <v>45610</v>
      </c>
      <c r="L72" s="246" t="s">
        <v>295</v>
      </c>
      <c r="M72" s="247" t="s">
        <v>192</v>
      </c>
      <c r="N72" s="252"/>
      <c r="O72" s="253"/>
      <c r="P72" s="250" t="s">
        <v>312</v>
      </c>
      <c r="Q72" s="251">
        <v>45570</v>
      </c>
      <c r="R72" s="251">
        <v>45573</v>
      </c>
      <c r="S72" s="254" t="s">
        <v>192</v>
      </c>
      <c r="T72" s="245"/>
      <c r="U72" s="236" t="s">
        <v>178</v>
      </c>
      <c r="V72" s="237" t="s">
        <v>198</v>
      </c>
      <c r="W72" s="237" t="s">
        <v>198</v>
      </c>
      <c r="X72" s="237" t="s">
        <v>198</v>
      </c>
      <c r="Y72" s="237" t="s">
        <v>360</v>
      </c>
      <c r="Z72" s="237" t="s">
        <v>198</v>
      </c>
      <c r="AA72" s="237">
        <v>14</v>
      </c>
      <c r="AB72" s="238" t="s">
        <v>198</v>
      </c>
      <c r="AC72" s="239" t="s">
        <v>178</v>
      </c>
      <c r="AD72" s="475" t="s">
        <v>405</v>
      </c>
      <c r="AE72" s="3"/>
      <c r="AF72" s="3"/>
      <c r="AG72" s="3"/>
      <c r="AH72" s="3"/>
      <c r="AI72" s="3"/>
      <c r="AJ72" s="3"/>
      <c r="AK72" s="3"/>
      <c r="AL72" s="3"/>
    </row>
    <row r="73" spans="1:38" ht="16.5" thickTop="1" thickBot="1" x14ac:dyDescent="0.3">
      <c r="A73" s="482">
        <f>ROW(A$64)</f>
        <v>64</v>
      </c>
      <c r="B73" s="262" t="s">
        <v>292</v>
      </c>
      <c r="C73" s="261">
        <v>11223344556</v>
      </c>
      <c r="D73" s="261" t="s">
        <v>293</v>
      </c>
      <c r="E73" s="266" t="s">
        <v>213</v>
      </c>
      <c r="F73" s="264">
        <v>11498108491</v>
      </c>
      <c r="G73" s="265" t="s">
        <v>214</v>
      </c>
      <c r="H73" s="263">
        <v>71913</v>
      </c>
      <c r="I73" s="263" t="s">
        <v>202</v>
      </c>
      <c r="J73" s="260">
        <v>45571</v>
      </c>
      <c r="K73" s="245">
        <v>45632</v>
      </c>
      <c r="L73" s="246"/>
      <c r="M73" s="247"/>
      <c r="N73" s="252"/>
      <c r="O73" s="253"/>
      <c r="P73" s="250" t="s">
        <v>314</v>
      </c>
      <c r="Q73" s="251">
        <v>45572</v>
      </c>
      <c r="R73" s="251"/>
      <c r="S73" s="254"/>
      <c r="T73" s="245">
        <v>45606</v>
      </c>
      <c r="U73" s="236" t="s">
        <v>178</v>
      </c>
      <c r="V73" s="237" t="s">
        <v>198</v>
      </c>
      <c r="W73" s="237" t="s">
        <v>198</v>
      </c>
      <c r="X73" s="237" t="s">
        <v>198</v>
      </c>
      <c r="Y73" s="237" t="s">
        <v>360</v>
      </c>
      <c r="Z73" s="237" t="s">
        <v>198</v>
      </c>
      <c r="AA73" s="237">
        <v>35</v>
      </c>
      <c r="AB73" s="238" t="s">
        <v>198</v>
      </c>
      <c r="AC73" s="239" t="s">
        <v>178</v>
      </c>
      <c r="AD73" s="223"/>
      <c r="AE73" s="3"/>
      <c r="AF73" s="3"/>
      <c r="AG73" s="3"/>
      <c r="AH73" s="3"/>
      <c r="AI73" s="3"/>
      <c r="AJ73" s="3"/>
      <c r="AK73" s="3"/>
      <c r="AL73" s="3"/>
    </row>
    <row r="74" spans="1:38" ht="16.5" thickTop="1" thickBot="1" x14ac:dyDescent="0.3">
      <c r="A74" s="482">
        <f>ROW(A$65)</f>
        <v>65</v>
      </c>
      <c r="B74" s="262" t="s">
        <v>292</v>
      </c>
      <c r="C74" s="261">
        <v>11223344556</v>
      </c>
      <c r="D74" s="261" t="s">
        <v>293</v>
      </c>
      <c r="E74" s="266" t="s">
        <v>213</v>
      </c>
      <c r="F74" s="264">
        <v>11498108491</v>
      </c>
      <c r="G74" s="265" t="s">
        <v>214</v>
      </c>
      <c r="H74" s="263">
        <v>73</v>
      </c>
      <c r="I74" s="263" t="s">
        <v>202</v>
      </c>
      <c r="J74" s="260">
        <v>45598</v>
      </c>
      <c r="K74" s="245">
        <v>45636</v>
      </c>
      <c r="L74" s="246"/>
      <c r="M74" s="247"/>
      <c r="N74" s="252"/>
      <c r="O74" s="253"/>
      <c r="P74" s="250" t="s">
        <v>315</v>
      </c>
      <c r="Q74" s="251">
        <v>45600</v>
      </c>
      <c r="R74" s="251">
        <v>45600</v>
      </c>
      <c r="S74" s="254"/>
      <c r="T74" s="245">
        <v>45630</v>
      </c>
      <c r="U74" s="236" t="s">
        <v>178</v>
      </c>
      <c r="V74" s="237" t="s">
        <v>198</v>
      </c>
      <c r="W74" s="237" t="s">
        <v>198</v>
      </c>
      <c r="X74" s="237" t="s">
        <v>198</v>
      </c>
      <c r="Y74" s="237" t="s">
        <v>360</v>
      </c>
      <c r="Z74" s="237" t="s">
        <v>198</v>
      </c>
      <c r="AA74" s="237">
        <v>31</v>
      </c>
      <c r="AB74" s="238" t="s">
        <v>198</v>
      </c>
      <c r="AC74" s="239" t="s">
        <v>178</v>
      </c>
      <c r="AD74" s="223"/>
      <c r="AE74" s="3"/>
      <c r="AF74" s="3"/>
      <c r="AG74" s="3"/>
      <c r="AH74" s="3"/>
      <c r="AI74" s="3"/>
      <c r="AJ74" s="3"/>
      <c r="AK74" s="3"/>
      <c r="AL74" s="3"/>
    </row>
    <row r="75" spans="1:38" ht="16.5" thickTop="1" thickBot="1" x14ac:dyDescent="0.3">
      <c r="A75" s="482">
        <f>ROW(A$66)</f>
        <v>66</v>
      </c>
      <c r="B75" s="262" t="s">
        <v>292</v>
      </c>
      <c r="C75" s="261">
        <v>11223344556</v>
      </c>
      <c r="D75" s="261" t="s">
        <v>293</v>
      </c>
      <c r="E75" s="266" t="s">
        <v>213</v>
      </c>
      <c r="F75" s="264">
        <v>11498108491</v>
      </c>
      <c r="G75" s="265" t="s">
        <v>214</v>
      </c>
      <c r="H75" s="263">
        <v>27772</v>
      </c>
      <c r="I75" s="263" t="s">
        <v>202</v>
      </c>
      <c r="J75" s="260">
        <v>45604</v>
      </c>
      <c r="K75" s="245">
        <v>45638</v>
      </c>
      <c r="L75" s="246"/>
      <c r="M75" s="247"/>
      <c r="N75" s="252"/>
      <c r="O75" s="253"/>
      <c r="P75" s="250" t="s">
        <v>316</v>
      </c>
      <c r="Q75" s="251">
        <v>45604</v>
      </c>
      <c r="R75" s="251"/>
      <c r="S75" s="254"/>
      <c r="T75" s="245">
        <v>45634</v>
      </c>
      <c r="U75" s="236" t="s">
        <v>178</v>
      </c>
      <c r="V75" s="237" t="s">
        <v>198</v>
      </c>
      <c r="W75" s="237" t="s">
        <v>198</v>
      </c>
      <c r="X75" s="237" t="s">
        <v>198</v>
      </c>
      <c r="Y75" s="237" t="s">
        <v>360</v>
      </c>
      <c r="Z75" s="237" t="s">
        <v>198</v>
      </c>
      <c r="AA75" s="237">
        <v>31</v>
      </c>
      <c r="AB75" s="238" t="s">
        <v>198</v>
      </c>
      <c r="AC75" s="239" t="s">
        <v>178</v>
      </c>
      <c r="AD75" s="223"/>
      <c r="AE75" s="3"/>
      <c r="AF75" s="3"/>
      <c r="AG75" s="3"/>
      <c r="AH75" s="3"/>
      <c r="AI75" s="3"/>
      <c r="AJ75" s="3"/>
      <c r="AK75" s="3"/>
      <c r="AL75" s="3"/>
    </row>
    <row r="76" spans="1:38" ht="16.5" thickTop="1" thickBot="1" x14ac:dyDescent="0.3">
      <c r="A76" s="482">
        <f>ROW(A$67)</f>
        <v>67</v>
      </c>
      <c r="B76" s="262" t="s">
        <v>292</v>
      </c>
      <c r="C76" s="261">
        <v>11223344556</v>
      </c>
      <c r="D76" s="261" t="s">
        <v>293</v>
      </c>
      <c r="E76" s="266" t="s">
        <v>172</v>
      </c>
      <c r="F76" s="264">
        <v>87963151792</v>
      </c>
      <c r="G76" s="265" t="s">
        <v>173</v>
      </c>
      <c r="H76" s="263">
        <v>93020</v>
      </c>
      <c r="I76" s="263" t="s">
        <v>174</v>
      </c>
      <c r="J76" s="260">
        <v>45613</v>
      </c>
      <c r="K76" s="245">
        <v>45639</v>
      </c>
      <c r="L76" s="246" t="s">
        <v>175</v>
      </c>
      <c r="M76" s="247" t="s">
        <v>176</v>
      </c>
      <c r="N76" s="252"/>
      <c r="O76" s="253"/>
      <c r="P76" s="250" t="s">
        <v>317</v>
      </c>
      <c r="Q76" s="251">
        <v>45614</v>
      </c>
      <c r="R76" s="251">
        <v>45555</v>
      </c>
      <c r="S76" s="254" t="s">
        <v>192</v>
      </c>
      <c r="T76" s="245"/>
      <c r="U76" s="236" t="s">
        <v>178</v>
      </c>
      <c r="V76" s="237" t="s">
        <v>198</v>
      </c>
      <c r="W76" s="237" t="s">
        <v>198</v>
      </c>
      <c r="X76" s="237" t="s">
        <v>198</v>
      </c>
      <c r="Y76" s="237" t="s">
        <v>360</v>
      </c>
      <c r="Z76" s="237" t="s">
        <v>198</v>
      </c>
      <c r="AA76" s="237">
        <v>30</v>
      </c>
      <c r="AB76" s="238" t="s">
        <v>198</v>
      </c>
      <c r="AC76" s="239" t="s">
        <v>178</v>
      </c>
      <c r="AD76" s="223"/>
      <c r="AE76" s="3"/>
      <c r="AF76" s="3"/>
      <c r="AG76" s="3"/>
      <c r="AH76" s="3"/>
      <c r="AI76" s="3"/>
      <c r="AJ76" s="3"/>
      <c r="AK76" s="3"/>
      <c r="AL76" s="3"/>
    </row>
    <row r="77" spans="1:38" ht="16.5" thickTop="1" thickBot="1" x14ac:dyDescent="0.3">
      <c r="A77" s="482">
        <f>ROW(A$68)</f>
        <v>68</v>
      </c>
      <c r="B77" s="262" t="s">
        <v>292</v>
      </c>
      <c r="C77" s="261">
        <v>11223344556</v>
      </c>
      <c r="D77" s="261" t="s">
        <v>293</v>
      </c>
      <c r="E77" s="266" t="s">
        <v>213</v>
      </c>
      <c r="F77" s="264">
        <v>11498108491</v>
      </c>
      <c r="G77" s="265" t="s">
        <v>214</v>
      </c>
      <c r="H77" s="263">
        <v>37081</v>
      </c>
      <c r="I77" s="263" t="s">
        <v>202</v>
      </c>
      <c r="J77" s="260">
        <v>45641</v>
      </c>
      <c r="K77" s="245">
        <v>45645</v>
      </c>
      <c r="L77" s="246"/>
      <c r="M77" s="247"/>
      <c r="N77" s="252"/>
      <c r="O77" s="253"/>
      <c r="P77" s="250" t="s">
        <v>318</v>
      </c>
      <c r="Q77" s="251">
        <v>45641</v>
      </c>
      <c r="R77" s="251">
        <v>45647</v>
      </c>
      <c r="S77" s="254"/>
      <c r="T77" s="245">
        <v>45651</v>
      </c>
      <c r="U77" s="236" t="s">
        <v>178</v>
      </c>
      <c r="V77" s="237" t="s">
        <v>198</v>
      </c>
      <c r="W77" s="237" t="s">
        <v>198</v>
      </c>
      <c r="X77" s="237" t="s">
        <v>198</v>
      </c>
      <c r="Y77" s="237" t="s">
        <v>360</v>
      </c>
      <c r="Z77" s="237" t="s">
        <v>198</v>
      </c>
      <c r="AA77" s="237">
        <v>11</v>
      </c>
      <c r="AB77" s="238" t="s">
        <v>198</v>
      </c>
      <c r="AC77" s="239" t="s">
        <v>178</v>
      </c>
      <c r="AD77" s="223"/>
      <c r="AE77" s="3"/>
      <c r="AF77" s="3"/>
      <c r="AG77" s="3"/>
      <c r="AH77" s="3"/>
      <c r="AI77" s="3"/>
      <c r="AJ77" s="3"/>
      <c r="AK77" s="3"/>
      <c r="AL77" s="3"/>
    </row>
    <row r="78" spans="1:38" ht="16.5" thickTop="1" thickBot="1" x14ac:dyDescent="0.3">
      <c r="A78" s="482">
        <f>ROW(A$69)</f>
        <v>69</v>
      </c>
      <c r="B78" s="262" t="s">
        <v>319</v>
      </c>
      <c r="C78" s="261" t="s">
        <v>110</v>
      </c>
      <c r="D78" s="261" t="s">
        <v>110</v>
      </c>
      <c r="E78" s="266" t="s">
        <v>172</v>
      </c>
      <c r="F78" s="264">
        <v>87963151792</v>
      </c>
      <c r="G78" s="265" t="s">
        <v>173</v>
      </c>
      <c r="H78" s="263">
        <v>59878</v>
      </c>
      <c r="I78" s="263" t="s">
        <v>174</v>
      </c>
      <c r="J78" s="260">
        <v>45490</v>
      </c>
      <c r="K78" s="245">
        <v>45510</v>
      </c>
      <c r="L78" s="246" t="s">
        <v>175</v>
      </c>
      <c r="M78" s="247" t="s">
        <v>192</v>
      </c>
      <c r="N78" s="252"/>
      <c r="O78" s="253"/>
      <c r="P78" s="250" t="s">
        <v>323</v>
      </c>
      <c r="Q78" s="251">
        <v>45491</v>
      </c>
      <c r="R78" s="251">
        <v>45493</v>
      </c>
      <c r="S78" s="254" t="s">
        <v>192</v>
      </c>
      <c r="T78" s="245"/>
      <c r="U78" s="236" t="s">
        <v>178</v>
      </c>
      <c r="V78" s="237" t="s">
        <v>198</v>
      </c>
      <c r="W78" s="237" t="s">
        <v>198</v>
      </c>
      <c r="X78" s="237" t="s">
        <v>198</v>
      </c>
      <c r="Y78" s="237" t="s">
        <v>360</v>
      </c>
      <c r="Z78" s="237" t="s">
        <v>198</v>
      </c>
      <c r="AA78" s="237">
        <v>14</v>
      </c>
      <c r="AB78" s="238" t="s">
        <v>198</v>
      </c>
      <c r="AC78" s="239" t="s">
        <v>178</v>
      </c>
      <c r="AD78" s="223"/>
      <c r="AE78" s="3"/>
      <c r="AF78" s="3"/>
      <c r="AG78" s="3"/>
      <c r="AH78" s="3"/>
      <c r="AI78" s="3"/>
      <c r="AJ78" s="3"/>
      <c r="AK78" s="3"/>
      <c r="AL78" s="3"/>
    </row>
    <row r="79" spans="1:38" ht="16.5" thickTop="1" thickBot="1" x14ac:dyDescent="0.3">
      <c r="A79" s="482">
        <f>ROW(A$70)</f>
        <v>70</v>
      </c>
      <c r="B79" s="262" t="s">
        <v>319</v>
      </c>
      <c r="C79" s="261" t="s">
        <v>110</v>
      </c>
      <c r="D79" s="261" t="s">
        <v>110</v>
      </c>
      <c r="E79" s="266" t="s">
        <v>172</v>
      </c>
      <c r="F79" s="264">
        <v>87963151792</v>
      </c>
      <c r="G79" s="265" t="s">
        <v>173</v>
      </c>
      <c r="H79" s="263">
        <v>69878</v>
      </c>
      <c r="I79" s="263" t="s">
        <v>174</v>
      </c>
      <c r="J79" s="260">
        <v>45491</v>
      </c>
      <c r="K79" s="245">
        <v>45511</v>
      </c>
      <c r="L79" s="246" t="s">
        <v>175</v>
      </c>
      <c r="M79" s="247" t="s">
        <v>192</v>
      </c>
      <c r="N79" s="252"/>
      <c r="O79" s="253"/>
      <c r="P79" s="250" t="s">
        <v>324</v>
      </c>
      <c r="Q79" s="251">
        <v>45492</v>
      </c>
      <c r="R79" s="251">
        <v>45494</v>
      </c>
      <c r="S79" s="254" t="s">
        <v>192</v>
      </c>
      <c r="T79" s="245"/>
      <c r="U79" s="236" t="s">
        <v>178</v>
      </c>
      <c r="V79" s="237" t="s">
        <v>198</v>
      </c>
      <c r="W79" s="237" t="s">
        <v>198</v>
      </c>
      <c r="X79" s="237" t="s">
        <v>198</v>
      </c>
      <c r="Y79" s="237" t="s">
        <v>360</v>
      </c>
      <c r="Z79" s="237" t="s">
        <v>198</v>
      </c>
      <c r="AA79" s="237">
        <v>14</v>
      </c>
      <c r="AB79" s="238" t="s">
        <v>198</v>
      </c>
      <c r="AC79" s="239" t="s">
        <v>178</v>
      </c>
      <c r="AD79" s="223"/>
      <c r="AE79" s="3"/>
      <c r="AF79" s="3"/>
      <c r="AG79" s="3"/>
      <c r="AH79" s="3"/>
      <c r="AI79" s="3"/>
      <c r="AJ79" s="3"/>
      <c r="AK79" s="3"/>
      <c r="AL79" s="3"/>
    </row>
    <row r="80" spans="1:38" s="1" customFormat="1" ht="15.75" thickTop="1" x14ac:dyDescent="0.25">
      <c r="A80" s="3"/>
      <c r="C80"/>
      <c r="D80"/>
      <c r="E80"/>
      <c r="F80"/>
      <c r="G80"/>
      <c r="H80"/>
      <c r="I80"/>
      <c r="J80"/>
      <c r="K80"/>
      <c r="L80"/>
      <c r="M80"/>
      <c r="N80"/>
      <c r="O80"/>
      <c r="P80"/>
      <c r="Q80"/>
      <c r="R80"/>
      <c r="S80"/>
      <c r="T80"/>
      <c r="U80"/>
      <c r="V80"/>
      <c r="W80"/>
      <c r="X80"/>
      <c r="Y80"/>
      <c r="Z80"/>
      <c r="AA80"/>
      <c r="AB80"/>
      <c r="AC80"/>
      <c r="AD80"/>
      <c r="AE80" s="3"/>
      <c r="AF80" s="13"/>
      <c r="AG80" s="13"/>
      <c r="AH80" s="13"/>
      <c r="AI80" s="13"/>
      <c r="AJ80" s="13"/>
      <c r="AK80" s="13"/>
      <c r="AL80" s="13"/>
    </row>
    <row r="81" spans="1:38" s="1" customFormat="1" x14ac:dyDescent="0.25">
      <c r="A81" s="3"/>
      <c r="C81"/>
      <c r="D81"/>
      <c r="E81"/>
      <c r="F81"/>
      <c r="G81"/>
      <c r="H81"/>
      <c r="I81"/>
      <c r="J81"/>
      <c r="K81"/>
      <c r="L81"/>
      <c r="M81"/>
      <c r="N81"/>
      <c r="O81"/>
      <c r="P81"/>
      <c r="Q81"/>
      <c r="R81"/>
      <c r="S81"/>
      <c r="T81"/>
      <c r="U81"/>
      <c r="V81"/>
      <c r="W81"/>
      <c r="X81"/>
      <c r="Y81"/>
      <c r="Z81"/>
      <c r="AA81"/>
      <c r="AB81"/>
      <c r="AC81"/>
      <c r="AD81"/>
      <c r="AE81" s="3"/>
      <c r="AF81" s="13"/>
      <c r="AG81" s="13"/>
      <c r="AH81" s="13"/>
      <c r="AI81" s="13"/>
      <c r="AJ81" s="13"/>
      <c r="AK81" s="13"/>
      <c r="AL81" s="13"/>
    </row>
    <row r="82" spans="1:38" s="1" customFormat="1" x14ac:dyDescent="0.25">
      <c r="A82" s="3"/>
      <c r="C82"/>
      <c r="D82"/>
      <c r="E82"/>
      <c r="F82"/>
      <c r="G82"/>
      <c r="H82"/>
      <c r="I82"/>
      <c r="J82"/>
      <c r="K82"/>
      <c r="L82"/>
      <c r="M82"/>
      <c r="N82"/>
      <c r="O82"/>
      <c r="P82"/>
      <c r="Q82"/>
      <c r="R82"/>
      <c r="S82"/>
      <c r="T82"/>
      <c r="U82"/>
      <c r="V82"/>
      <c r="W82"/>
      <c r="X82"/>
      <c r="Y82"/>
      <c r="Z82"/>
      <c r="AA82"/>
      <c r="AB82"/>
      <c r="AC82"/>
      <c r="AD82"/>
      <c r="AE82" s="3"/>
      <c r="AF82" s="13"/>
      <c r="AG82" s="13"/>
      <c r="AH82" s="13"/>
      <c r="AI82" s="13"/>
      <c r="AJ82" s="13"/>
      <c r="AK82" s="13"/>
      <c r="AL82" s="13"/>
    </row>
    <row r="83" spans="1:38" x14ac:dyDescent="0.25">
      <c r="AE83" s="3"/>
      <c r="AF83" s="3"/>
      <c r="AG83" s="3"/>
      <c r="AH83" s="3"/>
      <c r="AI83" s="3"/>
      <c r="AJ83" s="3"/>
      <c r="AK83" s="3"/>
      <c r="AL83" s="3"/>
    </row>
    <row r="84" spans="1:38" x14ac:dyDescent="0.25">
      <c r="AE84" s="3"/>
      <c r="AF84" s="3"/>
      <c r="AG84" s="3"/>
      <c r="AH84" s="3"/>
      <c r="AI84" s="3"/>
      <c r="AJ84" s="3"/>
      <c r="AK84" s="3"/>
      <c r="AL84" s="3"/>
    </row>
    <row r="85" spans="1:38" x14ac:dyDescent="0.25">
      <c r="AE85" s="3"/>
      <c r="AF85" s="3"/>
      <c r="AG85" s="3"/>
      <c r="AH85" s="3"/>
      <c r="AI85" s="3"/>
      <c r="AJ85" s="3"/>
      <c r="AK85" s="3"/>
      <c r="AL85" s="3"/>
    </row>
    <row r="86" spans="1:38" x14ac:dyDescent="0.25">
      <c r="AE86" s="3"/>
      <c r="AF86" s="3"/>
      <c r="AG86" s="3"/>
      <c r="AH86" s="3"/>
      <c r="AI86" s="3"/>
      <c r="AJ86" s="3"/>
      <c r="AK86" s="3"/>
      <c r="AL86" s="3"/>
    </row>
    <row r="87" spans="1:38" x14ac:dyDescent="0.25">
      <c r="AE87" s="3"/>
      <c r="AF87" s="3"/>
      <c r="AG87" s="3"/>
      <c r="AH87" s="3"/>
      <c r="AI87" s="3"/>
      <c r="AJ87" s="3"/>
      <c r="AK87" s="3"/>
      <c r="AL87" s="3"/>
    </row>
  </sheetData>
  <sheetProtection algorithmName="SHA-512" hashValue="icVL7tzhZoilO0204Y4QeeLQD+bCpwSneUtQvHo8tmU9kWjt9GEM9XoiuJiotj5Qf2C6TIcp68nYNbrs8mY1gA==" saltValue="YPDJ1UJuzw1wzKgDpUqVeQ==" spinCount="100000" sheet="1" objects="1" scenarios="1" formatRows="0" autoFilter="0"/>
  <mergeCells count="6">
    <mergeCell ref="U7:AC7"/>
    <mergeCell ref="F3:H3"/>
    <mergeCell ref="B7:H7"/>
    <mergeCell ref="L7:M7"/>
    <mergeCell ref="N7:O7"/>
    <mergeCell ref="P7:T7"/>
  </mergeCells>
  <dataValidations disablePrompts="1" count="1">
    <dataValidation allowBlank="1" showErrorMessage="1" sqref="AA9" xr:uid="{F7EBFF13-0515-4A38-BFF6-219C1772853A}"/>
  </dataValidations>
  <pageMargins left="0.7" right="0.7" top="0.75" bottom="0.75" header="0.3" footer="0.3"/>
  <pageSetup paperSize="9" orientation="landscape" r:id="rId1"/>
  <drawing r:id="rId2"/>
  <legacyDrawing r:id="rId3"/>
  <oleObjects>
    <mc:AlternateContent xmlns:mc="http://schemas.openxmlformats.org/markup-compatibility/2006">
      <mc:Choice Requires="x14">
        <oleObject progId="Presentation" shapeId="9217" r:id="rId4">
          <objectPr locked="0" defaultSize="0" autoPict="0" altText="interactive powerpoint that walks through the steps on the portal, for using the SBI tool." r:id="rId5">
            <anchor moveWithCells="1" sizeWithCells="1">
              <from>
                <xdr:col>5</xdr:col>
                <xdr:colOff>0</xdr:colOff>
                <xdr:row>3</xdr:row>
                <xdr:rowOff>0</xdr:rowOff>
              </from>
              <to>
                <xdr:col>12</xdr:col>
                <xdr:colOff>542925</xdr:colOff>
                <xdr:row>4</xdr:row>
                <xdr:rowOff>2133600</xdr:rowOff>
              </to>
            </anchor>
          </objectPr>
        </oleObject>
      </mc:Choice>
      <mc:Fallback>
        <oleObject progId="Presentation" shapeId="9217" r:id="rId4"/>
      </mc:Fallback>
    </mc:AlternateContent>
  </oleObjects>
  <tableParts count="1">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A717E-A53F-4122-B4D4-3C959351A55E}">
  <sheetPr codeName="Sheet10">
    <outlinePr summaryBelow="0"/>
  </sheetPr>
  <dimension ref="A1:BT91"/>
  <sheetViews>
    <sheetView showGridLines="0" showRowColHeaders="0" zoomScaleNormal="100" workbookViewId="0">
      <pane xSplit="1" ySplit="18" topLeftCell="B19" activePane="bottomRight" state="frozen"/>
      <selection pane="topRight" activeCell="B1" sqref="B1"/>
      <selection pane="bottomLeft" activeCell="A19" sqref="A19"/>
      <selection pane="bottomRight" activeCell="A20" sqref="A20"/>
    </sheetView>
  </sheetViews>
  <sheetFormatPr defaultColWidth="0" defaultRowHeight="15" zeroHeight="1" outlineLevelRow="1" x14ac:dyDescent="0.25"/>
  <cols>
    <col min="1" max="1" width="3.85546875" customWidth="1"/>
    <col min="2" max="2" width="13.28515625" customWidth="1"/>
    <col min="3" max="3" width="14" customWidth="1"/>
    <col min="4" max="4" width="12" customWidth="1"/>
    <col min="5" max="5" width="14.42578125" customWidth="1"/>
    <col min="6" max="6" width="14" customWidth="1"/>
    <col min="7" max="7" width="12" customWidth="1"/>
    <col min="8" max="8" width="11.140625" bestFit="1" customWidth="1"/>
    <col min="9" max="9" width="37.28515625" customWidth="1"/>
    <col min="10" max="11" width="13.28515625" customWidth="1"/>
    <col min="12" max="12" width="14.28515625" customWidth="1"/>
    <col min="13" max="13" width="17.85546875" bestFit="1" customWidth="1"/>
    <col min="14" max="15" width="13.28515625" customWidth="1"/>
    <col min="16" max="16" width="12.5703125" bestFit="1" customWidth="1"/>
    <col min="17" max="18" width="13.28515625" customWidth="1"/>
    <col min="19" max="19" width="18.140625" bestFit="1" customWidth="1"/>
    <col min="20" max="20" width="15.140625" customWidth="1"/>
    <col min="21" max="21" width="19.7109375" customWidth="1"/>
    <col min="22" max="24" width="16.7109375" customWidth="1"/>
    <col min="25" max="25" width="18.5703125" bestFit="1" customWidth="1"/>
    <col min="26" max="30" width="16.7109375" customWidth="1"/>
    <col min="31" max="31" width="93.5703125" customWidth="1"/>
    <col min="32" max="32" width="0.85546875" customWidth="1"/>
    <col min="33" max="43" width="9.140625" hidden="1" customWidth="1"/>
    <col min="44" max="69" width="0" hidden="1" customWidth="1"/>
    <col min="70" max="70" width="9.140625" hidden="1" customWidth="1"/>
    <col min="71" max="72" width="0.85546875" customWidth="1"/>
    <col min="73" max="16384" width="9.140625" hidden="1"/>
  </cols>
  <sheetData>
    <row r="1" spans="1:32" ht="39.950000000000003" customHeight="1" x14ac:dyDescent="0.55000000000000004">
      <c r="A1" s="311" t="e">
        <f>SUBTOTAL(109,#REF!)-SUM(#REF!)</f>
        <v>#REF!</v>
      </c>
      <c r="B1" s="3"/>
      <c r="C1" s="26" t="s">
        <v>76</v>
      </c>
      <c r="D1" s="3"/>
      <c r="E1" s="3"/>
      <c r="F1" s="12"/>
      <c r="G1" s="12"/>
      <c r="H1" s="3"/>
      <c r="I1" s="3"/>
      <c r="J1" s="3"/>
      <c r="K1" s="3"/>
      <c r="L1" s="3"/>
      <c r="M1" s="3"/>
      <c r="N1" s="3"/>
      <c r="O1" s="3"/>
      <c r="P1" s="3"/>
      <c r="Q1" s="3"/>
      <c r="R1" s="3"/>
      <c r="S1" s="3"/>
      <c r="T1" s="3"/>
      <c r="U1" s="3"/>
      <c r="V1" s="3"/>
      <c r="W1" s="73"/>
      <c r="X1" s="73"/>
      <c r="Y1" s="3"/>
      <c r="Z1" s="3"/>
      <c r="AA1" s="3"/>
      <c r="AB1" s="3"/>
      <c r="AC1" s="3"/>
      <c r="AD1" s="3"/>
      <c r="AE1" s="3"/>
      <c r="AF1" s="3"/>
    </row>
    <row r="2" spans="1:32" s="75" customFormat="1" ht="39.950000000000003" customHeight="1" x14ac:dyDescent="0.35">
      <c r="A2" s="311" t="e">
        <f>SUBTOTAL(109,#REF!)-SUM(#REF!)</f>
        <v>#REF!</v>
      </c>
      <c r="B2" s="74"/>
      <c r="C2" s="118" t="s">
        <v>406</v>
      </c>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row>
    <row r="3" spans="1:32" s="468" customFormat="1" ht="39.950000000000003" customHeight="1" x14ac:dyDescent="0.35">
      <c r="A3" s="119"/>
      <c r="B3" s="467"/>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row>
    <row r="4" spans="1:32" s="468" customFormat="1" ht="11.25" customHeight="1" thickBot="1" x14ac:dyDescent="0.4">
      <c r="A4" s="119"/>
      <c r="B4" s="467"/>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row>
    <row r="5" spans="1:32" s="468" customFormat="1" ht="30" customHeight="1" collapsed="1" thickTop="1" thickBot="1" x14ac:dyDescent="0.4">
      <c r="A5" s="119">
        <f>SUBTOTAL(109,A6:A8)-SUM(A6:A8)</f>
        <v>-11</v>
      </c>
      <c r="B5" s="467"/>
      <c r="C5" s="312"/>
      <c r="D5" s="312"/>
      <c r="E5" s="312"/>
      <c r="F5" s="312"/>
      <c r="G5" s="312"/>
      <c r="H5" s="312"/>
      <c r="I5" s="312"/>
      <c r="J5" s="312"/>
      <c r="K5"/>
      <c r="L5"/>
      <c r="M5"/>
      <c r="N5"/>
      <c r="O5"/>
      <c r="P5"/>
      <c r="Q5"/>
      <c r="R5"/>
      <c r="S5"/>
      <c r="T5"/>
      <c r="U5" s="3"/>
      <c r="V5" s="509"/>
      <c r="W5" s="509"/>
      <c r="X5" s="509"/>
      <c r="Y5" s="524"/>
      <c r="Z5" s="621" t="s">
        <v>407</v>
      </c>
      <c r="AA5" s="621"/>
      <c r="AB5" s="580" t="str">
        <f>IF(A5=0,"CLICK ➖ TO COLLAPSE"," CLICK ➕ TO EXPAND")&amp;" (left of screen)"</f>
        <v xml:space="preserve"> CLICK ➕ TO EXPAND (left of screen)</v>
      </c>
      <c r="AC5" s="580"/>
      <c r="AD5" s="580"/>
      <c r="AE5" s="73"/>
      <c r="AF5" s="312"/>
    </row>
    <row r="6" spans="1:32" s="468" customFormat="1" ht="15" hidden="1" customHeight="1" outlineLevel="1" thickTop="1" thickBot="1" x14ac:dyDescent="0.4">
      <c r="A6" s="119"/>
      <c r="B6" s="467"/>
      <c r="C6" s="312"/>
      <c r="D6" s="312"/>
      <c r="E6" s="312"/>
      <c r="F6" s="312"/>
      <c r="G6" s="312"/>
      <c r="H6" s="312"/>
      <c r="I6" s="312"/>
      <c r="J6" s="312"/>
      <c r="K6"/>
      <c r="L6"/>
      <c r="M6"/>
      <c r="N6"/>
      <c r="O6"/>
      <c r="P6"/>
      <c r="Q6"/>
      <c r="R6"/>
      <c r="S6"/>
      <c r="T6"/>
      <c r="U6" s="3"/>
      <c r="V6" s="509"/>
      <c r="W6" s="312"/>
      <c r="X6" s="312"/>
      <c r="Y6" s="312"/>
      <c r="Z6" s="312"/>
      <c r="AA6" s="312"/>
      <c r="AB6" s="312"/>
      <c r="AC6" s="312"/>
      <c r="AD6" s="73"/>
      <c r="AE6" s="73"/>
      <c r="AF6" s="312"/>
    </row>
    <row r="7" spans="1:32" s="468" customFormat="1" ht="41.25" hidden="1" customHeight="1" outlineLevel="1" thickTop="1" x14ac:dyDescent="0.35">
      <c r="A7" s="212" t="s">
        <v>101</v>
      </c>
      <c r="B7" s="467"/>
      <c r="C7" s="312"/>
      <c r="D7" s="312"/>
      <c r="E7" s="312"/>
      <c r="F7" s="312"/>
      <c r="G7" s="312"/>
      <c r="H7" s="312"/>
      <c r="I7" s="312"/>
      <c r="J7" s="312"/>
      <c r="K7"/>
      <c r="L7"/>
      <c r="M7"/>
      <c r="N7"/>
      <c r="O7"/>
      <c r="P7"/>
      <c r="Q7"/>
      <c r="R7"/>
      <c r="S7"/>
      <c r="T7"/>
      <c r="U7"/>
      <c r="V7" s="628" t="s">
        <v>408</v>
      </c>
      <c r="W7" s="644" t="s">
        <v>409</v>
      </c>
      <c r="X7" s="644"/>
      <c r="Y7" s="644"/>
      <c r="Z7" s="644"/>
      <c r="AA7" s="644"/>
      <c r="AB7" s="644"/>
      <c r="AC7" s="644"/>
      <c r="AD7" s="630" t="s">
        <v>410</v>
      </c>
      <c r="AE7"/>
      <c r="AF7" s="312"/>
    </row>
    <row r="8" spans="1:32" s="468" customFormat="1" ht="23.25" hidden="1" customHeight="1" outlineLevel="1" x14ac:dyDescent="0.35">
      <c r="A8" s="474">
        <v>11</v>
      </c>
      <c r="B8" s="467"/>
      <c r="C8" s="312"/>
      <c r="D8" s="312"/>
      <c r="E8" s="312"/>
      <c r="F8" s="312"/>
      <c r="G8" s="312"/>
      <c r="H8" s="312"/>
      <c r="I8" s="312"/>
      <c r="J8" s="312"/>
      <c r="K8"/>
      <c r="L8"/>
      <c r="M8"/>
      <c r="N8"/>
      <c r="O8"/>
      <c r="P8"/>
      <c r="Q8"/>
      <c r="R8"/>
      <c r="S8"/>
      <c r="T8"/>
      <c r="U8"/>
      <c r="V8" s="611"/>
      <c r="W8" s="645" t="s">
        <v>411</v>
      </c>
      <c r="X8" s="645"/>
      <c r="Y8" s="645"/>
      <c r="Z8" s="645"/>
      <c r="AA8" s="645"/>
      <c r="AB8" s="645"/>
      <c r="AC8" s="645"/>
      <c r="AD8" s="631"/>
      <c r="AE8"/>
      <c r="AF8" s="312"/>
    </row>
    <row r="9" spans="1:32" s="468" customFormat="1" ht="21.75" hidden="1" outlineLevel="1" thickBot="1" x14ac:dyDescent="0.4">
      <c r="A9" s="526">
        <v>1</v>
      </c>
      <c r="B9" s="467"/>
      <c r="C9" s="312"/>
      <c r="D9" s="312"/>
      <c r="E9" s="312"/>
      <c r="F9" s="312"/>
      <c r="G9" s="312"/>
      <c r="H9" s="312"/>
      <c r="I9" s="312"/>
      <c r="J9" s="312"/>
      <c r="K9"/>
      <c r="L9"/>
      <c r="M9"/>
      <c r="N9"/>
      <c r="O9"/>
      <c r="P9"/>
      <c r="Q9"/>
      <c r="R9"/>
      <c r="S9"/>
      <c r="T9"/>
      <c r="U9"/>
      <c r="V9" s="611"/>
      <c r="W9" s="622" t="s">
        <v>346</v>
      </c>
      <c r="X9" s="623"/>
      <c r="Y9" s="623"/>
      <c r="Z9" s="624"/>
      <c r="AA9" s="641" t="s">
        <v>63</v>
      </c>
      <c r="AB9" s="642"/>
      <c r="AC9" s="642"/>
      <c r="AD9" s="643"/>
      <c r="AE9" s="3"/>
      <c r="AF9" s="312"/>
    </row>
    <row r="10" spans="1:32" s="468" customFormat="1" ht="36" hidden="1" outlineLevel="1" thickTop="1" thickBot="1" x14ac:dyDescent="0.4">
      <c r="A10" s="525" t="s">
        <v>412</v>
      </c>
      <c r="B10" s="467"/>
      <c r="C10" s="312"/>
      <c r="D10" s="312"/>
      <c r="E10" s="312"/>
      <c r="F10" s="312"/>
      <c r="G10" s="312"/>
      <c r="H10" s="312"/>
      <c r="I10" s="312"/>
      <c r="J10" s="312"/>
      <c r="K10"/>
      <c r="L10"/>
      <c r="M10"/>
      <c r="N10"/>
      <c r="O10"/>
      <c r="P10"/>
      <c r="Q10"/>
      <c r="R10"/>
      <c r="S10"/>
      <c r="T10"/>
      <c r="U10"/>
      <c r="V10" s="611"/>
      <c r="W10" s="625" t="s">
        <v>413</v>
      </c>
      <c r="X10" s="626"/>
      <c r="Y10" s="626"/>
      <c r="Z10" s="627"/>
      <c r="AA10" s="632" t="s">
        <v>414</v>
      </c>
      <c r="AB10" s="633"/>
      <c r="AC10" s="633"/>
      <c r="AD10" s="634"/>
      <c r="AE10" s="3"/>
      <c r="AF10" s="312"/>
    </row>
    <row r="11" spans="1:32" s="468" customFormat="1" ht="117.75" hidden="1" outlineLevel="1" thickTop="1" thickBot="1" x14ac:dyDescent="0.4">
      <c r="A11" s="212" t="s">
        <v>415</v>
      </c>
      <c r="B11" s="467"/>
      <c r="C11" s="312"/>
      <c r="D11" s="312"/>
      <c r="E11" s="312"/>
      <c r="F11" s="312"/>
      <c r="G11" s="312"/>
      <c r="H11" s="312"/>
      <c r="I11" s="312"/>
      <c r="J11" s="312"/>
      <c r="K11"/>
      <c r="L11"/>
      <c r="M11"/>
      <c r="N11"/>
      <c r="O11"/>
      <c r="P11"/>
      <c r="Q11"/>
      <c r="R11"/>
      <c r="S11"/>
      <c r="T11"/>
      <c r="U11"/>
      <c r="V11" s="611"/>
      <c r="W11" s="625" t="s">
        <v>416</v>
      </c>
      <c r="X11" s="626"/>
      <c r="Y11" s="626"/>
      <c r="Z11" s="627"/>
      <c r="AA11" s="632" t="s">
        <v>417</v>
      </c>
      <c r="AB11" s="633"/>
      <c r="AC11" s="633"/>
      <c r="AD11" s="634"/>
      <c r="AE11" s="3"/>
      <c r="AF11" s="312"/>
    </row>
    <row r="12" spans="1:32" s="468" customFormat="1" ht="48" hidden="1" outlineLevel="1" thickTop="1" thickBot="1" x14ac:dyDescent="0.4">
      <c r="A12" s="212" t="s">
        <v>418</v>
      </c>
      <c r="B12" s="467"/>
      <c r="C12" s="312"/>
      <c r="D12" s="312"/>
      <c r="E12" s="312"/>
      <c r="F12" s="312"/>
      <c r="G12" s="312"/>
      <c r="H12" s="312"/>
      <c r="I12" s="312"/>
      <c r="J12" s="312"/>
      <c r="K12"/>
      <c r="L12"/>
      <c r="M12"/>
      <c r="N12"/>
      <c r="O12"/>
      <c r="P12"/>
      <c r="Q12"/>
      <c r="R12"/>
      <c r="S12"/>
      <c r="T12"/>
      <c r="U12"/>
      <c r="V12" s="611"/>
      <c r="W12" s="625" t="s">
        <v>419</v>
      </c>
      <c r="X12" s="626"/>
      <c r="Y12" s="626"/>
      <c r="Z12" s="627"/>
      <c r="AA12" s="632" t="s">
        <v>420</v>
      </c>
      <c r="AB12" s="633"/>
      <c r="AC12" s="633"/>
      <c r="AD12" s="634"/>
      <c r="AE12" s="3"/>
      <c r="AF12" s="312"/>
    </row>
    <row r="13" spans="1:32" s="468" customFormat="1" ht="42" hidden="1" outlineLevel="1" thickTop="1" thickBot="1" x14ac:dyDescent="0.4">
      <c r="A13" s="212" t="s">
        <v>101</v>
      </c>
      <c r="B13" s="467"/>
      <c r="C13" s="312"/>
      <c r="D13" s="312"/>
      <c r="E13" s="312"/>
      <c r="F13" s="312"/>
      <c r="G13" s="312"/>
      <c r="H13" s="312"/>
      <c r="I13" s="312"/>
      <c r="J13" s="312"/>
      <c r="K13"/>
      <c r="L13"/>
      <c r="M13"/>
      <c r="N13"/>
      <c r="O13"/>
      <c r="P13"/>
      <c r="Q13"/>
      <c r="R13"/>
      <c r="S13"/>
      <c r="T13"/>
      <c r="U13"/>
      <c r="V13" s="629"/>
      <c r="W13" s="638" t="s">
        <v>421</v>
      </c>
      <c r="X13" s="639"/>
      <c r="Y13" s="639"/>
      <c r="Z13" s="640"/>
      <c r="AA13" s="635" t="s">
        <v>422</v>
      </c>
      <c r="AB13" s="636"/>
      <c r="AC13" s="636"/>
      <c r="AD13" s="637"/>
      <c r="AE13" s="3"/>
      <c r="AF13" s="312"/>
    </row>
    <row r="14" spans="1:32" s="468" customFormat="1" ht="12.75" hidden="1" customHeight="1" outlineLevel="1" thickTop="1" x14ac:dyDescent="0.35">
      <c r="A14" s="312"/>
      <c r="B14" s="467"/>
      <c r="C14" s="312"/>
      <c r="D14" s="312"/>
      <c r="E14" s="312"/>
      <c r="F14" s="312"/>
      <c r="G14" s="312"/>
      <c r="H14" s="312"/>
      <c r="I14" s="312"/>
      <c r="J14" s="312"/>
      <c r="K14" s="312"/>
      <c r="L14" s="312"/>
      <c r="M14" s="312"/>
      <c r="N14" s="312"/>
      <c r="O14" s="312"/>
      <c r="P14" s="312"/>
      <c r="Q14" s="7"/>
      <c r="R14" s="312"/>
      <c r="S14" s="312"/>
      <c r="T14" s="312"/>
      <c r="U14" s="73"/>
      <c r="V14" s="73"/>
      <c r="W14" s="3"/>
      <c r="X14" s="3"/>
      <c r="Y14" s="3"/>
      <c r="Z14" s="3"/>
      <c r="AA14" s="3"/>
      <c r="AB14" s="3"/>
      <c r="AC14" s="3"/>
      <c r="AD14" s="3"/>
      <c r="AE14" s="3"/>
      <c r="AF14" s="312"/>
    </row>
    <row r="15" spans="1:32" s="468" customFormat="1" ht="13.5" customHeight="1" thickTop="1" x14ac:dyDescent="0.35">
      <c r="A15" s="312"/>
      <c r="B15" s="467"/>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row>
    <row r="16" spans="1:32" s="14" customFormat="1" ht="30" customHeight="1" x14ac:dyDescent="0.25">
      <c r="A16" s="24"/>
      <c r="B16" s="646" t="s">
        <v>148</v>
      </c>
      <c r="C16" s="646"/>
      <c r="D16" s="646"/>
      <c r="E16" s="646"/>
      <c r="F16" s="646"/>
      <c r="G16" s="646"/>
      <c r="H16" s="646"/>
      <c r="I16" s="30"/>
      <c r="J16" s="30"/>
      <c r="K16" s="76"/>
      <c r="L16" s="574" t="s">
        <v>149</v>
      </c>
      <c r="M16" s="575"/>
      <c r="N16" s="570" t="s">
        <v>150</v>
      </c>
      <c r="O16" s="571"/>
      <c r="P16" s="572" t="s">
        <v>151</v>
      </c>
      <c r="Q16" s="572"/>
      <c r="R16" s="572"/>
      <c r="S16" s="572"/>
      <c r="T16" s="573"/>
      <c r="U16" s="606" t="s">
        <v>152</v>
      </c>
      <c r="V16" s="607"/>
      <c r="W16" s="607"/>
      <c r="X16" s="607"/>
      <c r="Y16" s="607"/>
      <c r="Z16" s="607"/>
      <c r="AA16" s="607"/>
      <c r="AB16" s="607"/>
      <c r="AC16" s="607"/>
      <c r="AD16" s="608"/>
      <c r="AE16" s="66" t="s">
        <v>355</v>
      </c>
      <c r="AF16" s="24"/>
    </row>
    <row r="17" spans="1:32" s="65" customFormat="1" ht="5.25" x14ac:dyDescent="0.15">
      <c r="A17" s="60"/>
      <c r="B17" s="61"/>
      <c r="C17" s="61"/>
      <c r="D17" s="61"/>
      <c r="E17" s="61"/>
      <c r="F17" s="61"/>
      <c r="G17" s="61"/>
      <c r="H17" s="61"/>
      <c r="I17" s="60"/>
      <c r="J17" s="60"/>
      <c r="K17" s="77"/>
      <c r="L17" s="62"/>
      <c r="M17" s="78"/>
      <c r="N17" s="62"/>
      <c r="O17" s="78"/>
      <c r="P17" s="63"/>
      <c r="Q17" s="63"/>
      <c r="R17" s="63"/>
      <c r="S17" s="63"/>
      <c r="T17" s="79"/>
      <c r="U17" s="81"/>
      <c r="V17" s="81"/>
      <c r="W17" s="81"/>
      <c r="X17" s="81"/>
      <c r="Y17" s="81"/>
      <c r="Z17" s="81"/>
      <c r="AA17" s="81"/>
      <c r="AB17" s="81"/>
      <c r="AC17" s="81"/>
      <c r="AD17" s="81"/>
      <c r="AE17" s="64"/>
      <c r="AF17" s="60"/>
    </row>
    <row r="18" spans="1:32" s="15" customFormat="1" ht="63.75" thickBot="1" x14ac:dyDescent="0.3">
      <c r="A18" s="476"/>
      <c r="B18" s="480" t="s">
        <v>154</v>
      </c>
      <c r="C18" s="377" t="s">
        <v>155</v>
      </c>
      <c r="D18" s="377" t="s">
        <v>156</v>
      </c>
      <c r="E18" s="377" t="s">
        <v>157</v>
      </c>
      <c r="F18" s="377" t="s">
        <v>158</v>
      </c>
      <c r="G18" s="377" t="s">
        <v>159</v>
      </c>
      <c r="H18" s="377" t="s">
        <v>53</v>
      </c>
      <c r="I18" s="377" t="s">
        <v>160</v>
      </c>
      <c r="J18" s="379" t="s">
        <v>356</v>
      </c>
      <c r="K18" s="380" t="s">
        <v>162</v>
      </c>
      <c r="L18" s="277" t="s">
        <v>163</v>
      </c>
      <c r="M18" s="380" t="s">
        <v>164</v>
      </c>
      <c r="N18" s="277" t="s">
        <v>165</v>
      </c>
      <c r="O18" s="380" t="s">
        <v>166</v>
      </c>
      <c r="P18" s="277" t="s">
        <v>167</v>
      </c>
      <c r="Q18" s="277" t="s">
        <v>44</v>
      </c>
      <c r="R18" s="381" t="s">
        <v>48</v>
      </c>
      <c r="S18" s="277" t="s">
        <v>168</v>
      </c>
      <c r="T18" s="382" t="s">
        <v>41</v>
      </c>
      <c r="U18" s="383" t="s">
        <v>169</v>
      </c>
      <c r="V18" s="373" t="s">
        <v>357</v>
      </c>
      <c r="W18" s="379" t="s">
        <v>358</v>
      </c>
      <c r="X18" s="379" t="s">
        <v>337</v>
      </c>
      <c r="Y18" s="379" t="s">
        <v>339</v>
      </c>
      <c r="Z18" s="379" t="s">
        <v>340</v>
      </c>
      <c r="AA18" s="379" t="s">
        <v>60</v>
      </c>
      <c r="AB18" s="386" t="s">
        <v>395</v>
      </c>
      <c r="AC18" s="372" t="s">
        <v>398</v>
      </c>
      <c r="AD18" s="371" t="s">
        <v>63</v>
      </c>
      <c r="AE18" s="481" t="s">
        <v>170</v>
      </c>
      <c r="AF18" s="23"/>
    </row>
    <row r="19" spans="1:32" ht="16.5" thickTop="1" thickBot="1" x14ac:dyDescent="0.3">
      <c r="A19" s="482">
        <f>ROW(A$1)</f>
        <v>1</v>
      </c>
      <c r="B19" s="347" t="s">
        <v>171</v>
      </c>
      <c r="C19" s="348">
        <v>11111111111</v>
      </c>
      <c r="D19" s="348">
        <v>111111111</v>
      </c>
      <c r="E19" s="349" t="s">
        <v>172</v>
      </c>
      <c r="F19" s="350">
        <v>87963151792</v>
      </c>
      <c r="G19" s="351" t="s">
        <v>173</v>
      </c>
      <c r="H19" s="352">
        <v>34552</v>
      </c>
      <c r="I19" s="352" t="s">
        <v>174</v>
      </c>
      <c r="J19" s="353">
        <v>45446</v>
      </c>
      <c r="K19" s="354">
        <v>45476</v>
      </c>
      <c r="L19" s="355" t="s">
        <v>175</v>
      </c>
      <c r="M19" s="356" t="s">
        <v>176</v>
      </c>
      <c r="N19" s="477"/>
      <c r="O19" s="358"/>
      <c r="P19" s="359" t="s">
        <v>177</v>
      </c>
      <c r="Q19" s="360">
        <v>45448</v>
      </c>
      <c r="R19" s="360">
        <v>45448</v>
      </c>
      <c r="S19" s="360" t="s">
        <v>176</v>
      </c>
      <c r="T19" s="354"/>
      <c r="U19" s="361"/>
      <c r="V19" s="374" t="s">
        <v>178</v>
      </c>
      <c r="W19" s="374" t="s">
        <v>198</v>
      </c>
      <c r="X19" s="374" t="s">
        <v>198</v>
      </c>
      <c r="Y19" s="374" t="s">
        <v>360</v>
      </c>
      <c r="Z19" s="374" t="s">
        <v>198</v>
      </c>
      <c r="AA19" s="374">
        <v>30</v>
      </c>
      <c r="AB19" s="374" t="s">
        <v>198</v>
      </c>
      <c r="AC19" s="374" t="s">
        <v>178</v>
      </c>
      <c r="AD19" s="478">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29</v>
      </c>
      <c r="AE19" s="479" t="s">
        <v>423</v>
      </c>
      <c r="AF19" s="3"/>
    </row>
    <row r="20" spans="1:32" ht="51.75" customHeight="1" thickTop="1" thickBot="1" x14ac:dyDescent="0.3">
      <c r="A20" s="482">
        <f>ROW(A$2)</f>
        <v>2</v>
      </c>
      <c r="B20" s="154" t="s">
        <v>171</v>
      </c>
      <c r="C20" s="155">
        <v>11111111111</v>
      </c>
      <c r="D20" s="155">
        <v>111111111</v>
      </c>
      <c r="E20" s="156" t="s">
        <v>179</v>
      </c>
      <c r="F20" s="157">
        <v>58532774186</v>
      </c>
      <c r="G20" s="158" t="s">
        <v>180</v>
      </c>
      <c r="H20" s="159">
        <v>5000</v>
      </c>
      <c r="I20" s="159" t="s">
        <v>181</v>
      </c>
      <c r="J20" s="160">
        <v>45473</v>
      </c>
      <c r="K20" s="161">
        <v>45478</v>
      </c>
      <c r="L20" s="162" t="s">
        <v>182</v>
      </c>
      <c r="M20" s="163" t="s">
        <v>183</v>
      </c>
      <c r="N20" s="272"/>
      <c r="O20" s="165"/>
      <c r="P20" s="166"/>
      <c r="Q20" s="167"/>
      <c r="R20" s="167"/>
      <c r="S20" s="167"/>
      <c r="T20" s="161"/>
      <c r="U20" s="151"/>
      <c r="V20" s="152" t="s">
        <v>178</v>
      </c>
      <c r="W20" s="152" t="s">
        <v>198</v>
      </c>
      <c r="X20" s="152" t="s">
        <v>198</v>
      </c>
      <c r="Y20" s="152" t="s">
        <v>360</v>
      </c>
      <c r="Z20" s="152" t="s">
        <v>198</v>
      </c>
      <c r="AA20" s="152">
        <v>7</v>
      </c>
      <c r="AB20" s="152" t="s">
        <v>198</v>
      </c>
      <c r="AC20" s="152" t="s">
        <v>178</v>
      </c>
      <c r="AD20"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6</v>
      </c>
      <c r="AE20" s="223" t="s">
        <v>424</v>
      </c>
      <c r="AF20" s="3"/>
    </row>
    <row r="21" spans="1:32" ht="16.5" thickTop="1" thickBot="1" x14ac:dyDescent="0.3">
      <c r="A21" s="482">
        <f>ROW(A$3)</f>
        <v>3</v>
      </c>
      <c r="B21" s="154" t="s">
        <v>171</v>
      </c>
      <c r="C21" s="155">
        <v>11111111111</v>
      </c>
      <c r="D21" s="155">
        <v>111111111</v>
      </c>
      <c r="E21" s="156" t="s">
        <v>172</v>
      </c>
      <c r="F21" s="157">
        <v>87963151792</v>
      </c>
      <c r="G21" s="158" t="s">
        <v>173</v>
      </c>
      <c r="H21" s="159">
        <v>14728</v>
      </c>
      <c r="I21" s="159" t="s">
        <v>174</v>
      </c>
      <c r="J21" s="160">
        <v>45458</v>
      </c>
      <c r="K21" s="161">
        <v>45481</v>
      </c>
      <c r="L21" s="162" t="s">
        <v>175</v>
      </c>
      <c r="M21" s="163" t="s">
        <v>176</v>
      </c>
      <c r="N21" s="272"/>
      <c r="O21" s="169"/>
      <c r="P21" s="166" t="s">
        <v>184</v>
      </c>
      <c r="Q21" s="167">
        <v>45462</v>
      </c>
      <c r="R21" s="167">
        <v>45463</v>
      </c>
      <c r="S21" s="170" t="s">
        <v>176</v>
      </c>
      <c r="T21" s="161"/>
      <c r="U21" s="151"/>
      <c r="V21" s="152" t="s">
        <v>178</v>
      </c>
      <c r="W21" s="152" t="s">
        <v>198</v>
      </c>
      <c r="X21" s="152" t="s">
        <v>198</v>
      </c>
      <c r="Y21" s="152" t="s">
        <v>360</v>
      </c>
      <c r="Z21" s="152" t="s">
        <v>198</v>
      </c>
      <c r="AA21" s="152">
        <v>30</v>
      </c>
      <c r="AB21" s="152" t="s">
        <v>198</v>
      </c>
      <c r="AC21" s="152" t="s">
        <v>178</v>
      </c>
      <c r="AD21"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19</v>
      </c>
      <c r="AE21" s="222"/>
      <c r="AF21" s="3"/>
    </row>
    <row r="22" spans="1:32" ht="31.5" thickTop="1" thickBot="1" x14ac:dyDescent="0.3">
      <c r="A22" s="482">
        <f>ROW(A$4)</f>
        <v>4</v>
      </c>
      <c r="B22" s="154" t="s">
        <v>171</v>
      </c>
      <c r="C22" s="171">
        <v>11111111111</v>
      </c>
      <c r="D22" s="171">
        <v>111111111</v>
      </c>
      <c r="E22" s="159" t="s">
        <v>185</v>
      </c>
      <c r="F22" s="157">
        <v>82493337096</v>
      </c>
      <c r="G22" s="158" t="s">
        <v>186</v>
      </c>
      <c r="H22" s="159">
        <v>20000</v>
      </c>
      <c r="I22" s="159" t="s">
        <v>187</v>
      </c>
      <c r="J22" s="160">
        <v>45458</v>
      </c>
      <c r="K22" s="172">
        <v>45485</v>
      </c>
      <c r="L22" s="173" t="s">
        <v>188</v>
      </c>
      <c r="M22" s="174" t="s">
        <v>176</v>
      </c>
      <c r="N22" s="273"/>
      <c r="O22" s="175"/>
      <c r="P22" s="176" t="s">
        <v>189</v>
      </c>
      <c r="Q22" s="177">
        <v>45458</v>
      </c>
      <c r="R22" s="177"/>
      <c r="S22" s="178" t="s">
        <v>176</v>
      </c>
      <c r="T22" s="172"/>
      <c r="U22" s="151"/>
      <c r="V22" s="152" t="s">
        <v>178</v>
      </c>
      <c r="W22" s="152" t="s">
        <v>198</v>
      </c>
      <c r="X22" s="152" t="s">
        <v>198</v>
      </c>
      <c r="Y22" s="152" t="s">
        <v>360</v>
      </c>
      <c r="Z22" s="152" t="s">
        <v>198</v>
      </c>
      <c r="AA22" s="152">
        <v>30</v>
      </c>
      <c r="AB22" s="152" t="s">
        <v>198</v>
      </c>
      <c r="AC22" s="152" t="s">
        <v>178</v>
      </c>
      <c r="AD22"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28</v>
      </c>
      <c r="AE22" s="223" t="s">
        <v>425</v>
      </c>
      <c r="AF22" s="3"/>
    </row>
    <row r="23" spans="1:32" ht="31.5" thickTop="1" thickBot="1" x14ac:dyDescent="0.3">
      <c r="A23" s="482">
        <f>ROW(A$5)</f>
        <v>5</v>
      </c>
      <c r="B23" s="154" t="s">
        <v>171</v>
      </c>
      <c r="C23" s="155">
        <v>11111111111</v>
      </c>
      <c r="D23" s="155">
        <v>111111111</v>
      </c>
      <c r="E23" s="156" t="s">
        <v>185</v>
      </c>
      <c r="F23" s="157">
        <v>82493337096</v>
      </c>
      <c r="G23" s="158" t="s">
        <v>186</v>
      </c>
      <c r="H23" s="159">
        <v>30000</v>
      </c>
      <c r="I23" s="159" t="s">
        <v>187</v>
      </c>
      <c r="J23" s="160">
        <v>45466</v>
      </c>
      <c r="K23" s="172">
        <v>45485</v>
      </c>
      <c r="L23" s="173" t="s">
        <v>188</v>
      </c>
      <c r="M23" s="174" t="s">
        <v>176</v>
      </c>
      <c r="N23" s="272"/>
      <c r="O23" s="165"/>
      <c r="P23" s="166" t="s">
        <v>191</v>
      </c>
      <c r="Q23" s="167">
        <v>45466</v>
      </c>
      <c r="R23" s="167"/>
      <c r="S23" s="178" t="s">
        <v>192</v>
      </c>
      <c r="T23" s="161"/>
      <c r="U23" s="151"/>
      <c r="V23" s="152" t="s">
        <v>178</v>
      </c>
      <c r="W23" s="152" t="s">
        <v>198</v>
      </c>
      <c r="X23" s="152" t="s">
        <v>198</v>
      </c>
      <c r="Y23" s="152" t="s">
        <v>360</v>
      </c>
      <c r="Z23" s="152" t="s">
        <v>198</v>
      </c>
      <c r="AA23" s="152">
        <v>30</v>
      </c>
      <c r="AB23" s="152" t="s">
        <v>198</v>
      </c>
      <c r="AC23" s="152" t="s">
        <v>178</v>
      </c>
      <c r="AD23"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20</v>
      </c>
      <c r="AE23" s="223" t="s">
        <v>425</v>
      </c>
      <c r="AF23" s="3"/>
    </row>
    <row r="24" spans="1:32" ht="31.5" thickTop="1" thickBot="1" x14ac:dyDescent="0.3">
      <c r="A24" s="482">
        <f>ROW(A$6)</f>
        <v>6</v>
      </c>
      <c r="B24" s="154" t="s">
        <v>171</v>
      </c>
      <c r="C24" s="155">
        <v>11111111111</v>
      </c>
      <c r="D24" s="155">
        <v>111111111</v>
      </c>
      <c r="E24" s="156" t="s">
        <v>185</v>
      </c>
      <c r="F24" s="157">
        <v>82493337096</v>
      </c>
      <c r="G24" s="158" t="s">
        <v>186</v>
      </c>
      <c r="H24" s="159">
        <v>10000</v>
      </c>
      <c r="I24" s="159" t="s">
        <v>187</v>
      </c>
      <c r="J24" s="160">
        <v>45473</v>
      </c>
      <c r="K24" s="172">
        <v>45485</v>
      </c>
      <c r="L24" s="173" t="s">
        <v>188</v>
      </c>
      <c r="M24" s="174" t="s">
        <v>176</v>
      </c>
      <c r="N24" s="272"/>
      <c r="O24" s="165"/>
      <c r="P24" s="166" t="s">
        <v>193</v>
      </c>
      <c r="Q24" s="167">
        <v>45473</v>
      </c>
      <c r="R24" s="167"/>
      <c r="S24" s="178" t="s">
        <v>176</v>
      </c>
      <c r="T24" s="161"/>
      <c r="U24" s="151"/>
      <c r="V24" s="152" t="s">
        <v>178</v>
      </c>
      <c r="W24" s="152" t="s">
        <v>198</v>
      </c>
      <c r="X24" s="152" t="s">
        <v>198</v>
      </c>
      <c r="Y24" s="152" t="s">
        <v>360</v>
      </c>
      <c r="Z24" s="152" t="s">
        <v>198</v>
      </c>
      <c r="AA24" s="152">
        <v>30</v>
      </c>
      <c r="AB24" s="152" t="s">
        <v>198</v>
      </c>
      <c r="AC24" s="152" t="s">
        <v>178</v>
      </c>
      <c r="AD24"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13</v>
      </c>
      <c r="AE24" s="223" t="s">
        <v>425</v>
      </c>
      <c r="AF24" s="3"/>
    </row>
    <row r="25" spans="1:32" ht="31.5" thickTop="1" thickBot="1" x14ac:dyDescent="0.3">
      <c r="A25" s="482">
        <f>ROW(A$7)</f>
        <v>7</v>
      </c>
      <c r="B25" s="154" t="s">
        <v>171</v>
      </c>
      <c r="C25" s="155">
        <v>11111111111</v>
      </c>
      <c r="D25" s="155">
        <v>111111111</v>
      </c>
      <c r="E25" s="156" t="s">
        <v>185</v>
      </c>
      <c r="F25" s="157">
        <v>82493337096</v>
      </c>
      <c r="G25" s="158" t="s">
        <v>186</v>
      </c>
      <c r="H25" s="159">
        <v>40000</v>
      </c>
      <c r="I25" s="159" t="s">
        <v>187</v>
      </c>
      <c r="J25" s="160">
        <v>45480</v>
      </c>
      <c r="K25" s="172">
        <v>45485</v>
      </c>
      <c r="L25" s="173" t="s">
        <v>188</v>
      </c>
      <c r="M25" s="174" t="s">
        <v>176</v>
      </c>
      <c r="N25" s="272"/>
      <c r="O25" s="169"/>
      <c r="P25" s="166" t="s">
        <v>194</v>
      </c>
      <c r="Q25" s="167">
        <v>45480</v>
      </c>
      <c r="R25" s="167"/>
      <c r="S25" s="178" t="s">
        <v>195</v>
      </c>
      <c r="T25" s="161"/>
      <c r="U25" s="151"/>
      <c r="V25" s="152" t="s">
        <v>178</v>
      </c>
      <c r="W25" s="152" t="s">
        <v>198</v>
      </c>
      <c r="X25" s="152" t="s">
        <v>198</v>
      </c>
      <c r="Y25" s="152" t="s">
        <v>360</v>
      </c>
      <c r="Z25" s="152" t="s">
        <v>198</v>
      </c>
      <c r="AA25" s="152">
        <v>30</v>
      </c>
      <c r="AB25" s="152" t="s">
        <v>198</v>
      </c>
      <c r="AC25" s="152" t="s">
        <v>178</v>
      </c>
      <c r="AD25"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6</v>
      </c>
      <c r="AE25" s="223" t="s">
        <v>425</v>
      </c>
      <c r="AF25" s="3"/>
    </row>
    <row r="26" spans="1:32" ht="35.1" customHeight="1" thickTop="1" thickBot="1" x14ac:dyDescent="0.3">
      <c r="A26" s="482">
        <f>ROW(A$8)</f>
        <v>8</v>
      </c>
      <c r="B26" s="154" t="s">
        <v>171</v>
      </c>
      <c r="C26" s="171">
        <v>11111111111</v>
      </c>
      <c r="D26" s="171">
        <v>111111111</v>
      </c>
      <c r="E26" s="159" t="s">
        <v>200</v>
      </c>
      <c r="F26" s="157">
        <v>96765817107</v>
      </c>
      <c r="G26" s="158" t="s">
        <v>201</v>
      </c>
      <c r="H26" s="159">
        <v>36040</v>
      </c>
      <c r="I26" s="159" t="s">
        <v>202</v>
      </c>
      <c r="J26" s="160">
        <v>45443</v>
      </c>
      <c r="K26" s="172">
        <v>45501</v>
      </c>
      <c r="L26" s="173" t="s">
        <v>203</v>
      </c>
      <c r="M26" s="174" t="s">
        <v>204</v>
      </c>
      <c r="N26" s="273"/>
      <c r="O26" s="175"/>
      <c r="P26" s="176" t="s">
        <v>205</v>
      </c>
      <c r="Q26" s="177">
        <v>45444</v>
      </c>
      <c r="R26" s="177"/>
      <c r="S26" s="178" t="s">
        <v>204</v>
      </c>
      <c r="T26" s="172"/>
      <c r="U26" s="151"/>
      <c r="V26" s="152" t="s">
        <v>178</v>
      </c>
      <c r="W26" s="152" t="s">
        <v>178</v>
      </c>
      <c r="X26" s="152" t="s">
        <v>198</v>
      </c>
      <c r="Y26" s="152" t="s">
        <v>360</v>
      </c>
      <c r="Z26" s="152" t="s">
        <v>198</v>
      </c>
      <c r="AA26" s="152">
        <v>62</v>
      </c>
      <c r="AB26" s="152" t="s">
        <v>198</v>
      </c>
      <c r="AC26" s="152" t="s">
        <v>178</v>
      </c>
      <c r="AD26"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58</v>
      </c>
      <c r="AE26" s="223" t="s">
        <v>426</v>
      </c>
      <c r="AF26" s="3"/>
    </row>
    <row r="27" spans="1:32" ht="16.5" thickTop="1" thickBot="1" x14ac:dyDescent="0.3">
      <c r="A27" s="482">
        <f>ROW(A$9)</f>
        <v>9</v>
      </c>
      <c r="B27" s="154" t="s">
        <v>171</v>
      </c>
      <c r="C27" s="171">
        <v>11111111111</v>
      </c>
      <c r="D27" s="171">
        <v>111111111</v>
      </c>
      <c r="E27" s="159" t="s">
        <v>172</v>
      </c>
      <c r="F27" s="157">
        <v>87963151792</v>
      </c>
      <c r="G27" s="158" t="s">
        <v>173</v>
      </c>
      <c r="H27" s="159">
        <v>72684</v>
      </c>
      <c r="I27" s="159" t="s">
        <v>174</v>
      </c>
      <c r="J27" s="160">
        <v>45488</v>
      </c>
      <c r="K27" s="172">
        <v>45508</v>
      </c>
      <c r="L27" s="173" t="s">
        <v>175</v>
      </c>
      <c r="M27" s="174" t="s">
        <v>176</v>
      </c>
      <c r="N27" s="273"/>
      <c r="O27" s="175"/>
      <c r="P27" s="176" t="s">
        <v>209</v>
      </c>
      <c r="Q27" s="177">
        <v>45487</v>
      </c>
      <c r="R27" s="177">
        <v>45491</v>
      </c>
      <c r="S27" s="178" t="s">
        <v>176</v>
      </c>
      <c r="T27" s="172"/>
      <c r="U27" s="151"/>
      <c r="V27" s="152" t="s">
        <v>178</v>
      </c>
      <c r="W27" s="152" t="s">
        <v>198</v>
      </c>
      <c r="X27" s="152" t="s">
        <v>198</v>
      </c>
      <c r="Y27" s="152" t="s">
        <v>360</v>
      </c>
      <c r="Z27" s="152" t="s">
        <v>198</v>
      </c>
      <c r="AA27" s="152">
        <v>30</v>
      </c>
      <c r="AB27" s="152" t="s">
        <v>198</v>
      </c>
      <c r="AC27" s="152" t="s">
        <v>178</v>
      </c>
      <c r="AD27"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18</v>
      </c>
      <c r="AE27" s="222"/>
      <c r="AF27" s="3"/>
    </row>
    <row r="28" spans="1:32" ht="16.5" thickTop="1" thickBot="1" x14ac:dyDescent="0.3">
      <c r="A28" s="482">
        <f>ROW(A$10)</f>
        <v>10</v>
      </c>
      <c r="B28" s="179" t="s">
        <v>171</v>
      </c>
      <c r="C28" s="178">
        <v>11111111111</v>
      </c>
      <c r="D28" s="178">
        <v>111111111</v>
      </c>
      <c r="E28" s="180" t="s">
        <v>179</v>
      </c>
      <c r="F28" s="181">
        <v>58532774186</v>
      </c>
      <c r="G28" s="182" t="s">
        <v>180</v>
      </c>
      <c r="H28" s="180">
        <v>5000</v>
      </c>
      <c r="I28" s="180" t="s">
        <v>181</v>
      </c>
      <c r="J28" s="177">
        <v>45504</v>
      </c>
      <c r="K28" s="172">
        <v>45510</v>
      </c>
      <c r="L28" s="173" t="s">
        <v>182</v>
      </c>
      <c r="M28" s="174" t="s">
        <v>183</v>
      </c>
      <c r="N28" s="273"/>
      <c r="O28" s="175"/>
      <c r="P28" s="176"/>
      <c r="Q28" s="177"/>
      <c r="R28" s="177"/>
      <c r="S28" s="178"/>
      <c r="T28" s="172"/>
      <c r="U28" s="151"/>
      <c r="V28" s="152" t="s">
        <v>178</v>
      </c>
      <c r="W28" s="152" t="s">
        <v>198</v>
      </c>
      <c r="X28" s="152" t="s">
        <v>198</v>
      </c>
      <c r="Y28" s="152" t="s">
        <v>360</v>
      </c>
      <c r="Z28" s="152" t="s">
        <v>198</v>
      </c>
      <c r="AA28" s="152">
        <v>7</v>
      </c>
      <c r="AB28" s="152" t="s">
        <v>198</v>
      </c>
      <c r="AC28" s="152" t="s">
        <v>178</v>
      </c>
      <c r="AD28"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7</v>
      </c>
      <c r="AE28" s="223"/>
      <c r="AF28" s="3"/>
    </row>
    <row r="29" spans="1:32" ht="16.5" thickTop="1" thickBot="1" x14ac:dyDescent="0.3">
      <c r="A29" s="482">
        <f>ROW(A$11)</f>
        <v>11</v>
      </c>
      <c r="B29" s="179" t="s">
        <v>171</v>
      </c>
      <c r="C29" s="178">
        <v>11111111111</v>
      </c>
      <c r="D29" s="178">
        <v>111111111</v>
      </c>
      <c r="E29" s="183" t="s">
        <v>213</v>
      </c>
      <c r="F29" s="181">
        <v>11498108491</v>
      </c>
      <c r="G29" s="182" t="s">
        <v>214</v>
      </c>
      <c r="H29" s="180">
        <v>55867</v>
      </c>
      <c r="I29" s="180" t="s">
        <v>202</v>
      </c>
      <c r="J29" s="177">
        <v>45501</v>
      </c>
      <c r="K29" s="161">
        <v>45524</v>
      </c>
      <c r="L29" s="162"/>
      <c r="M29" s="163"/>
      <c r="N29" s="272"/>
      <c r="O29" s="169"/>
      <c r="P29" s="166" t="s">
        <v>223</v>
      </c>
      <c r="Q29" s="167">
        <v>45501</v>
      </c>
      <c r="R29" s="167"/>
      <c r="S29" s="170" t="s">
        <v>24</v>
      </c>
      <c r="T29" s="161"/>
      <c r="U29" s="151"/>
      <c r="V29" s="152" t="s">
        <v>178</v>
      </c>
      <c r="W29" s="152" t="s">
        <v>198</v>
      </c>
      <c r="X29" s="152" t="s">
        <v>198</v>
      </c>
      <c r="Y29" s="152" t="s">
        <v>360</v>
      </c>
      <c r="Z29" s="152" t="s">
        <v>198</v>
      </c>
      <c r="AA29" s="152">
        <v>0</v>
      </c>
      <c r="AB29" s="152" t="s">
        <v>198</v>
      </c>
      <c r="AC29" s="152" t="s">
        <v>178</v>
      </c>
      <c r="AD29"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24</v>
      </c>
      <c r="AE29" s="223"/>
      <c r="AF29" s="3"/>
    </row>
    <row r="30" spans="1:32" ht="31.5" thickTop="1" thickBot="1" x14ac:dyDescent="0.3">
      <c r="A30" s="482">
        <f>ROW(A$12)</f>
        <v>12</v>
      </c>
      <c r="B30" s="179" t="s">
        <v>171</v>
      </c>
      <c r="C30" s="178">
        <v>11111111111</v>
      </c>
      <c r="D30" s="178">
        <v>111111111</v>
      </c>
      <c r="E30" s="183" t="s">
        <v>225</v>
      </c>
      <c r="F30" s="181">
        <v>39290228900</v>
      </c>
      <c r="G30" s="182" t="s">
        <v>226</v>
      </c>
      <c r="H30" s="180">
        <v>35917</v>
      </c>
      <c r="I30" s="180" t="s">
        <v>174</v>
      </c>
      <c r="J30" s="177">
        <v>45522</v>
      </c>
      <c r="K30" s="161">
        <v>45525</v>
      </c>
      <c r="L30" s="162" t="s">
        <v>227</v>
      </c>
      <c r="M30" s="163" t="s">
        <v>192</v>
      </c>
      <c r="N30" s="272"/>
      <c r="O30" s="169"/>
      <c r="P30" s="166" t="s">
        <v>228</v>
      </c>
      <c r="Q30" s="167">
        <v>45523</v>
      </c>
      <c r="R30" s="167">
        <v>45525</v>
      </c>
      <c r="S30" s="170" t="s">
        <v>24</v>
      </c>
      <c r="T30" s="161"/>
      <c r="U30" s="151"/>
      <c r="V30" s="152" t="s">
        <v>178</v>
      </c>
      <c r="W30" s="152" t="s">
        <v>198</v>
      </c>
      <c r="X30" s="152" t="s">
        <v>198</v>
      </c>
      <c r="Y30" s="152" t="s">
        <v>360</v>
      </c>
      <c r="Z30" s="152" t="s">
        <v>198</v>
      </c>
      <c r="AA30" s="152">
        <v>14</v>
      </c>
      <c r="AB30" s="152" t="s">
        <v>198</v>
      </c>
      <c r="AC30" s="152" t="s">
        <v>178</v>
      </c>
      <c r="AD30"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0</v>
      </c>
      <c r="AE30" s="223" t="s">
        <v>427</v>
      </c>
      <c r="AF30" s="3"/>
    </row>
    <row r="31" spans="1:32" ht="16.5" thickTop="1" thickBot="1" x14ac:dyDescent="0.3">
      <c r="A31" s="482">
        <f>ROW(A$13)</f>
        <v>13</v>
      </c>
      <c r="B31" s="179" t="s">
        <v>171</v>
      </c>
      <c r="C31" s="178">
        <v>11111111111</v>
      </c>
      <c r="D31" s="178">
        <v>111111111</v>
      </c>
      <c r="E31" s="183" t="s">
        <v>200</v>
      </c>
      <c r="F31" s="181">
        <v>96765817107</v>
      </c>
      <c r="G31" s="182" t="s">
        <v>201</v>
      </c>
      <c r="H31" s="180">
        <v>2545</v>
      </c>
      <c r="I31" s="180" t="s">
        <v>202</v>
      </c>
      <c r="J31" s="177">
        <v>45473</v>
      </c>
      <c r="K31" s="161">
        <v>45532</v>
      </c>
      <c r="L31" s="162" t="s">
        <v>203</v>
      </c>
      <c r="M31" s="163" t="s">
        <v>204</v>
      </c>
      <c r="N31" s="272"/>
      <c r="O31" s="169"/>
      <c r="P31" s="166" t="s">
        <v>232</v>
      </c>
      <c r="Q31" s="167">
        <v>45474</v>
      </c>
      <c r="R31" s="167"/>
      <c r="S31" s="170" t="s">
        <v>204</v>
      </c>
      <c r="T31" s="161"/>
      <c r="U31" s="151"/>
      <c r="V31" s="152" t="s">
        <v>178</v>
      </c>
      <c r="W31" s="152" t="s">
        <v>178</v>
      </c>
      <c r="X31" s="152" t="s">
        <v>198</v>
      </c>
      <c r="Y31" s="152" t="s">
        <v>360</v>
      </c>
      <c r="Z31" s="152" t="s">
        <v>198</v>
      </c>
      <c r="AA31" s="152">
        <v>62</v>
      </c>
      <c r="AB31" s="152" t="s">
        <v>198</v>
      </c>
      <c r="AC31" s="152" t="s">
        <v>178</v>
      </c>
      <c r="AD31"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59</v>
      </c>
      <c r="AE31" s="223"/>
      <c r="AF31" s="3"/>
    </row>
    <row r="32" spans="1:32" ht="31.5" thickTop="1" thickBot="1" x14ac:dyDescent="0.3">
      <c r="A32" s="482">
        <f>ROW(A$14)</f>
        <v>14</v>
      </c>
      <c r="B32" s="179" t="s">
        <v>171</v>
      </c>
      <c r="C32" s="178">
        <v>11111111111</v>
      </c>
      <c r="D32" s="178">
        <v>111111111</v>
      </c>
      <c r="E32" s="183" t="s">
        <v>172</v>
      </c>
      <c r="F32" s="181">
        <v>87963151792</v>
      </c>
      <c r="G32" s="182" t="s">
        <v>173</v>
      </c>
      <c r="H32" s="180">
        <v>15000</v>
      </c>
      <c r="I32" s="180" t="s">
        <v>174</v>
      </c>
      <c r="J32" s="177">
        <v>45513</v>
      </c>
      <c r="K32" s="161">
        <v>45540</v>
      </c>
      <c r="L32" s="162" t="s">
        <v>175</v>
      </c>
      <c r="M32" s="163" t="s">
        <v>176</v>
      </c>
      <c r="N32" s="272"/>
      <c r="O32" s="169"/>
      <c r="P32" s="166" t="s">
        <v>237</v>
      </c>
      <c r="Q32" s="167">
        <v>45513</v>
      </c>
      <c r="R32" s="167">
        <v>45515</v>
      </c>
      <c r="S32" s="170" t="s">
        <v>176</v>
      </c>
      <c r="T32" s="161"/>
      <c r="U32" s="151"/>
      <c r="V32" s="152" t="s">
        <v>178</v>
      </c>
      <c r="W32" s="152" t="s">
        <v>198</v>
      </c>
      <c r="X32" s="152" t="s">
        <v>198</v>
      </c>
      <c r="Y32" s="152" t="s">
        <v>360</v>
      </c>
      <c r="Z32" s="152" t="s">
        <v>198</v>
      </c>
      <c r="AA32" s="152">
        <v>30</v>
      </c>
      <c r="AB32" s="152" t="s">
        <v>198</v>
      </c>
      <c r="AC32" s="152" t="s">
        <v>178</v>
      </c>
      <c r="AD32"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26</v>
      </c>
      <c r="AE32" s="223" t="s">
        <v>428</v>
      </c>
      <c r="AF32" s="3"/>
    </row>
    <row r="33" spans="1:32" ht="16.5" thickTop="1" thickBot="1" x14ac:dyDescent="0.3">
      <c r="A33" s="482">
        <f>ROW(A$15)</f>
        <v>15</v>
      </c>
      <c r="B33" s="179" t="s">
        <v>171</v>
      </c>
      <c r="C33" s="178">
        <v>11111111111</v>
      </c>
      <c r="D33" s="178">
        <v>111111111</v>
      </c>
      <c r="E33" s="183" t="s">
        <v>179</v>
      </c>
      <c r="F33" s="181">
        <v>58532774186</v>
      </c>
      <c r="G33" s="182" t="s">
        <v>180</v>
      </c>
      <c r="H33" s="180">
        <v>5000</v>
      </c>
      <c r="I33" s="180" t="s">
        <v>181</v>
      </c>
      <c r="J33" s="177">
        <v>45535</v>
      </c>
      <c r="K33" s="161">
        <v>45541</v>
      </c>
      <c r="L33" s="162" t="s">
        <v>182</v>
      </c>
      <c r="M33" s="163" t="s">
        <v>183</v>
      </c>
      <c r="N33" s="272"/>
      <c r="O33" s="169"/>
      <c r="P33" s="166"/>
      <c r="Q33" s="167"/>
      <c r="R33" s="167"/>
      <c r="S33" s="170"/>
      <c r="T33" s="161"/>
      <c r="U33" s="151"/>
      <c r="V33" s="152" t="s">
        <v>178</v>
      </c>
      <c r="W33" s="152" t="s">
        <v>198</v>
      </c>
      <c r="X33" s="152" t="s">
        <v>198</v>
      </c>
      <c r="Y33" s="152" t="s">
        <v>360</v>
      </c>
      <c r="Z33" s="152" t="s">
        <v>198</v>
      </c>
      <c r="AA33" s="152">
        <v>7</v>
      </c>
      <c r="AB33" s="152" t="s">
        <v>198</v>
      </c>
      <c r="AC33" s="152" t="s">
        <v>178</v>
      </c>
      <c r="AD33"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7</v>
      </c>
      <c r="AE33" s="223"/>
      <c r="AF33" s="3"/>
    </row>
    <row r="34" spans="1:32" ht="16.5" thickTop="1" thickBot="1" x14ac:dyDescent="0.3">
      <c r="A34" s="482">
        <f>ROW(A$16)</f>
        <v>16</v>
      </c>
      <c r="B34" s="179" t="s">
        <v>171</v>
      </c>
      <c r="C34" s="178">
        <v>11111111111</v>
      </c>
      <c r="D34" s="178">
        <v>111111111</v>
      </c>
      <c r="E34" s="183" t="s">
        <v>200</v>
      </c>
      <c r="F34" s="181">
        <v>96765817107</v>
      </c>
      <c r="G34" s="182" t="s">
        <v>201</v>
      </c>
      <c r="H34" s="180">
        <v>3922</v>
      </c>
      <c r="I34" s="180" t="s">
        <v>202</v>
      </c>
      <c r="J34" s="177">
        <v>45504</v>
      </c>
      <c r="K34" s="161">
        <v>45563</v>
      </c>
      <c r="L34" s="162" t="s">
        <v>203</v>
      </c>
      <c r="M34" s="163" t="s">
        <v>204</v>
      </c>
      <c r="N34" s="272"/>
      <c r="O34" s="169"/>
      <c r="P34" s="166" t="s">
        <v>242</v>
      </c>
      <c r="Q34" s="167">
        <v>45505</v>
      </c>
      <c r="R34" s="167"/>
      <c r="S34" s="170" t="s">
        <v>204</v>
      </c>
      <c r="T34" s="161"/>
      <c r="U34" s="151"/>
      <c r="V34" s="152" t="s">
        <v>178</v>
      </c>
      <c r="W34" s="152" t="s">
        <v>178</v>
      </c>
      <c r="X34" s="152" t="s">
        <v>198</v>
      </c>
      <c r="Y34" s="152" t="s">
        <v>360</v>
      </c>
      <c r="Z34" s="152" t="s">
        <v>198</v>
      </c>
      <c r="AA34" s="152">
        <v>62</v>
      </c>
      <c r="AB34" s="152" t="s">
        <v>198</v>
      </c>
      <c r="AC34" s="152" t="s">
        <v>178</v>
      </c>
      <c r="AD34"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59</v>
      </c>
      <c r="AE34" s="223"/>
      <c r="AF34" s="3"/>
    </row>
    <row r="35" spans="1:32" ht="16.5" thickTop="1" thickBot="1" x14ac:dyDescent="0.3">
      <c r="A35" s="482">
        <f>ROW(A$17)</f>
        <v>17</v>
      </c>
      <c r="B35" s="179" t="s">
        <v>171</v>
      </c>
      <c r="C35" s="178">
        <v>11111111111</v>
      </c>
      <c r="D35" s="178">
        <v>111111111</v>
      </c>
      <c r="E35" s="183" t="s">
        <v>179</v>
      </c>
      <c r="F35" s="181">
        <v>58532774186</v>
      </c>
      <c r="G35" s="182" t="s">
        <v>180</v>
      </c>
      <c r="H35" s="180">
        <v>5000</v>
      </c>
      <c r="I35" s="180" t="s">
        <v>181</v>
      </c>
      <c r="J35" s="177">
        <v>45565</v>
      </c>
      <c r="K35" s="161">
        <v>45574</v>
      </c>
      <c r="L35" s="162" t="s">
        <v>182</v>
      </c>
      <c r="M35" s="163" t="s">
        <v>183</v>
      </c>
      <c r="N35" s="272"/>
      <c r="O35" s="169"/>
      <c r="P35" s="166"/>
      <c r="Q35" s="167"/>
      <c r="R35" s="167"/>
      <c r="S35" s="170"/>
      <c r="T35" s="161"/>
      <c r="U35" s="151"/>
      <c r="V35" s="152" t="s">
        <v>178</v>
      </c>
      <c r="W35" s="152" t="s">
        <v>198</v>
      </c>
      <c r="X35" s="152" t="s">
        <v>198</v>
      </c>
      <c r="Y35" s="152" t="s">
        <v>360</v>
      </c>
      <c r="Z35" s="152" t="s">
        <v>198</v>
      </c>
      <c r="AA35" s="152">
        <v>7</v>
      </c>
      <c r="AB35" s="152" t="s">
        <v>198</v>
      </c>
      <c r="AC35" s="152" t="s">
        <v>178</v>
      </c>
      <c r="AD35"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10</v>
      </c>
      <c r="AE35" s="223"/>
      <c r="AF35" s="3"/>
    </row>
    <row r="36" spans="1:32" ht="16.5" thickTop="1" thickBot="1" x14ac:dyDescent="0.3">
      <c r="A36" s="482">
        <f>ROW(A$18)</f>
        <v>18</v>
      </c>
      <c r="B36" s="179" t="s">
        <v>171</v>
      </c>
      <c r="C36" s="178">
        <v>11111111111</v>
      </c>
      <c r="D36" s="178">
        <v>111111111</v>
      </c>
      <c r="E36" s="183" t="s">
        <v>172</v>
      </c>
      <c r="F36" s="181">
        <v>87963151792</v>
      </c>
      <c r="G36" s="182" t="s">
        <v>173</v>
      </c>
      <c r="H36" s="180">
        <v>51570</v>
      </c>
      <c r="I36" s="180" t="s">
        <v>174</v>
      </c>
      <c r="J36" s="177">
        <v>45513</v>
      </c>
      <c r="K36" s="161">
        <v>45581</v>
      </c>
      <c r="L36" s="162" t="s">
        <v>175</v>
      </c>
      <c r="M36" s="163" t="s">
        <v>176</v>
      </c>
      <c r="N36" s="272"/>
      <c r="O36" s="169"/>
      <c r="P36" s="166" t="s">
        <v>243</v>
      </c>
      <c r="Q36" s="167">
        <v>45513</v>
      </c>
      <c r="R36" s="167">
        <v>45523</v>
      </c>
      <c r="S36" s="170" t="s">
        <v>176</v>
      </c>
      <c r="T36" s="161"/>
      <c r="U36" s="151"/>
      <c r="V36" s="152" t="s">
        <v>178</v>
      </c>
      <c r="W36" s="152" t="s">
        <v>198</v>
      </c>
      <c r="X36" s="152" t="s">
        <v>198</v>
      </c>
      <c r="Y36" s="152" t="s">
        <v>360</v>
      </c>
      <c r="Z36" s="152" t="s">
        <v>198</v>
      </c>
      <c r="AA36" s="152">
        <v>30</v>
      </c>
      <c r="AB36" s="152" t="s">
        <v>198</v>
      </c>
      <c r="AC36" s="152" t="s">
        <v>178</v>
      </c>
      <c r="AD36"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59</v>
      </c>
      <c r="AE36" s="222"/>
      <c r="AF36" s="3"/>
    </row>
    <row r="37" spans="1:32" ht="16.5" thickTop="1" thickBot="1" x14ac:dyDescent="0.3">
      <c r="A37" s="482">
        <f>ROW(A$19)</f>
        <v>19</v>
      </c>
      <c r="B37" s="179" t="s">
        <v>171</v>
      </c>
      <c r="C37" s="178">
        <v>11111111111</v>
      </c>
      <c r="D37" s="178">
        <v>111111111</v>
      </c>
      <c r="E37" s="183" t="s">
        <v>200</v>
      </c>
      <c r="F37" s="181">
        <v>96765817107</v>
      </c>
      <c r="G37" s="182" t="s">
        <v>201</v>
      </c>
      <c r="H37" s="180">
        <v>14180</v>
      </c>
      <c r="I37" s="180" t="s">
        <v>202</v>
      </c>
      <c r="J37" s="177">
        <v>45535</v>
      </c>
      <c r="K37" s="161">
        <v>45593</v>
      </c>
      <c r="L37" s="162" t="s">
        <v>203</v>
      </c>
      <c r="M37" s="163" t="s">
        <v>204</v>
      </c>
      <c r="N37" s="272"/>
      <c r="O37" s="169"/>
      <c r="P37" s="166" t="s">
        <v>244</v>
      </c>
      <c r="Q37" s="167">
        <v>45536</v>
      </c>
      <c r="R37" s="167"/>
      <c r="S37" s="170" t="s">
        <v>204</v>
      </c>
      <c r="T37" s="161"/>
      <c r="U37" s="151"/>
      <c r="V37" s="152" t="s">
        <v>178</v>
      </c>
      <c r="W37" s="152" t="s">
        <v>178</v>
      </c>
      <c r="X37" s="152" t="s">
        <v>198</v>
      </c>
      <c r="Y37" s="152" t="s">
        <v>360</v>
      </c>
      <c r="Z37" s="152" t="s">
        <v>198</v>
      </c>
      <c r="AA37" s="152">
        <v>62</v>
      </c>
      <c r="AB37" s="152" t="s">
        <v>198</v>
      </c>
      <c r="AC37" s="152" t="s">
        <v>178</v>
      </c>
      <c r="AD37"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58</v>
      </c>
      <c r="AE37" s="223"/>
      <c r="AF37" s="3"/>
    </row>
    <row r="38" spans="1:32" ht="16.5" thickTop="1" thickBot="1" x14ac:dyDescent="0.3">
      <c r="A38" s="482">
        <f>ROW(A$20)</f>
        <v>20</v>
      </c>
      <c r="B38" s="179" t="s">
        <v>171</v>
      </c>
      <c r="C38" s="178">
        <v>11111111111</v>
      </c>
      <c r="D38" s="178">
        <v>111111111</v>
      </c>
      <c r="E38" s="183" t="s">
        <v>179</v>
      </c>
      <c r="F38" s="181">
        <v>58532774186</v>
      </c>
      <c r="G38" s="182" t="s">
        <v>180</v>
      </c>
      <c r="H38" s="180">
        <v>5000</v>
      </c>
      <c r="I38" s="180" t="s">
        <v>181</v>
      </c>
      <c r="J38" s="177">
        <v>45596</v>
      </c>
      <c r="K38" s="161">
        <v>45602</v>
      </c>
      <c r="L38" s="162" t="s">
        <v>182</v>
      </c>
      <c r="M38" s="163" t="s">
        <v>183</v>
      </c>
      <c r="N38" s="272"/>
      <c r="O38" s="169"/>
      <c r="P38" s="166"/>
      <c r="Q38" s="167"/>
      <c r="R38" s="167"/>
      <c r="S38" s="170"/>
      <c r="T38" s="161"/>
      <c r="U38" s="151"/>
      <c r="V38" s="152" t="s">
        <v>178</v>
      </c>
      <c r="W38" s="152" t="s">
        <v>198</v>
      </c>
      <c r="X38" s="152" t="s">
        <v>198</v>
      </c>
      <c r="Y38" s="152" t="s">
        <v>360</v>
      </c>
      <c r="Z38" s="152" t="s">
        <v>198</v>
      </c>
      <c r="AA38" s="152">
        <v>7</v>
      </c>
      <c r="AB38" s="152" t="s">
        <v>198</v>
      </c>
      <c r="AC38" s="152" t="s">
        <v>178</v>
      </c>
      <c r="AD38"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7</v>
      </c>
      <c r="AE38" s="223"/>
      <c r="AF38" s="3"/>
    </row>
    <row r="39" spans="1:32" ht="16.5" thickTop="1" thickBot="1" x14ac:dyDescent="0.3">
      <c r="A39" s="482">
        <f>ROW(A$21)</f>
        <v>21</v>
      </c>
      <c r="B39" s="179" t="s">
        <v>171</v>
      </c>
      <c r="C39" s="178">
        <v>11111111111</v>
      </c>
      <c r="D39" s="178">
        <v>111111111</v>
      </c>
      <c r="E39" s="183" t="s">
        <v>213</v>
      </c>
      <c r="F39" s="181">
        <v>11498108491</v>
      </c>
      <c r="G39" s="182" t="s">
        <v>214</v>
      </c>
      <c r="H39" s="180">
        <v>30876</v>
      </c>
      <c r="I39" s="180" t="s">
        <v>174</v>
      </c>
      <c r="J39" s="177">
        <v>45562</v>
      </c>
      <c r="K39" s="161">
        <v>45611</v>
      </c>
      <c r="L39" s="162"/>
      <c r="M39" s="163"/>
      <c r="N39" s="272"/>
      <c r="O39" s="169"/>
      <c r="P39" s="166" t="s">
        <v>246</v>
      </c>
      <c r="Q39" s="167">
        <v>45568</v>
      </c>
      <c r="R39" s="167"/>
      <c r="S39" s="170" t="s">
        <v>176</v>
      </c>
      <c r="T39" s="161"/>
      <c r="U39" s="151"/>
      <c r="V39" s="152" t="s">
        <v>178</v>
      </c>
      <c r="W39" s="152" t="s">
        <v>198</v>
      </c>
      <c r="X39" s="152" t="s">
        <v>198</v>
      </c>
      <c r="Y39" s="152" t="s">
        <v>360</v>
      </c>
      <c r="Z39" s="152" t="s">
        <v>198</v>
      </c>
      <c r="AA39" s="152">
        <v>30</v>
      </c>
      <c r="AB39" s="152" t="s">
        <v>198</v>
      </c>
      <c r="AC39" s="152" t="s">
        <v>178</v>
      </c>
      <c r="AD39"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44</v>
      </c>
      <c r="AE39" s="222"/>
      <c r="AF39" s="3"/>
    </row>
    <row r="40" spans="1:32" ht="16.5" thickTop="1" thickBot="1" x14ac:dyDescent="0.3">
      <c r="A40" s="482">
        <f>ROW(A$22)</f>
        <v>22</v>
      </c>
      <c r="B40" s="179" t="s">
        <v>171</v>
      </c>
      <c r="C40" s="178">
        <v>11111111111</v>
      </c>
      <c r="D40" s="178">
        <v>111111111</v>
      </c>
      <c r="E40" s="183" t="s">
        <v>200</v>
      </c>
      <c r="F40" s="181">
        <v>96765817107</v>
      </c>
      <c r="G40" s="182" t="s">
        <v>201</v>
      </c>
      <c r="H40" s="180">
        <v>70524</v>
      </c>
      <c r="I40" s="180" t="s">
        <v>202</v>
      </c>
      <c r="J40" s="177">
        <v>45565</v>
      </c>
      <c r="K40" s="161">
        <v>45624</v>
      </c>
      <c r="L40" s="162" t="s">
        <v>203</v>
      </c>
      <c r="M40" s="163" t="s">
        <v>204</v>
      </c>
      <c r="N40" s="272"/>
      <c r="O40" s="169"/>
      <c r="P40" s="166" t="s">
        <v>247</v>
      </c>
      <c r="Q40" s="167">
        <v>45566</v>
      </c>
      <c r="R40" s="167"/>
      <c r="S40" s="170" t="s">
        <v>204</v>
      </c>
      <c r="T40" s="161"/>
      <c r="U40" s="151"/>
      <c r="V40" s="152" t="s">
        <v>178</v>
      </c>
      <c r="W40" s="152" t="s">
        <v>178</v>
      </c>
      <c r="X40" s="152" t="s">
        <v>198</v>
      </c>
      <c r="Y40" s="152" t="s">
        <v>360</v>
      </c>
      <c r="Z40" s="152" t="s">
        <v>198</v>
      </c>
      <c r="AA40" s="152">
        <v>62</v>
      </c>
      <c r="AB40" s="152" t="s">
        <v>198</v>
      </c>
      <c r="AC40" s="152" t="s">
        <v>178</v>
      </c>
      <c r="AD40"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59</v>
      </c>
      <c r="AE40" s="223"/>
      <c r="AF40" s="3"/>
    </row>
    <row r="41" spans="1:32" ht="16.5" thickTop="1" thickBot="1" x14ac:dyDescent="0.3">
      <c r="A41" s="482">
        <f>ROW(A$23)</f>
        <v>23</v>
      </c>
      <c r="B41" s="179" t="s">
        <v>171</v>
      </c>
      <c r="C41" s="178">
        <v>11111111111</v>
      </c>
      <c r="D41" s="178">
        <v>111111111</v>
      </c>
      <c r="E41" s="183" t="s">
        <v>179</v>
      </c>
      <c r="F41" s="181">
        <v>58532774186</v>
      </c>
      <c r="G41" s="182" t="s">
        <v>180</v>
      </c>
      <c r="H41" s="180">
        <v>5000</v>
      </c>
      <c r="I41" s="180" t="s">
        <v>181</v>
      </c>
      <c r="J41" s="177">
        <v>45626</v>
      </c>
      <c r="K41" s="161">
        <v>45632</v>
      </c>
      <c r="L41" s="162" t="s">
        <v>182</v>
      </c>
      <c r="M41" s="163" t="s">
        <v>183</v>
      </c>
      <c r="N41" s="272"/>
      <c r="O41" s="169"/>
      <c r="P41" s="166"/>
      <c r="Q41" s="167"/>
      <c r="R41" s="167"/>
      <c r="S41" s="170"/>
      <c r="T41" s="161"/>
      <c r="U41" s="151"/>
      <c r="V41" s="152" t="s">
        <v>178</v>
      </c>
      <c r="W41" s="152" t="s">
        <v>198</v>
      </c>
      <c r="X41" s="152" t="s">
        <v>198</v>
      </c>
      <c r="Y41" s="152" t="s">
        <v>360</v>
      </c>
      <c r="Z41" s="152" t="s">
        <v>198</v>
      </c>
      <c r="AA41" s="152">
        <v>7</v>
      </c>
      <c r="AB41" s="152" t="s">
        <v>198</v>
      </c>
      <c r="AC41" s="152" t="s">
        <v>178</v>
      </c>
      <c r="AD41"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7</v>
      </c>
      <c r="AE41" s="223"/>
      <c r="AF41" s="3"/>
    </row>
    <row r="42" spans="1:32" ht="31.5" thickTop="1" thickBot="1" x14ac:dyDescent="0.3">
      <c r="A42" s="482">
        <f>ROW(A$24)</f>
        <v>24</v>
      </c>
      <c r="B42" s="275" t="s">
        <v>171</v>
      </c>
      <c r="C42" s="121">
        <v>11111111111</v>
      </c>
      <c r="D42" s="121">
        <v>111111111</v>
      </c>
      <c r="E42" s="122" t="s">
        <v>213</v>
      </c>
      <c r="F42" s="123">
        <v>11498108491</v>
      </c>
      <c r="G42" s="124" t="s">
        <v>214</v>
      </c>
      <c r="H42" s="125">
        <v>20000</v>
      </c>
      <c r="I42" s="125" t="s">
        <v>174</v>
      </c>
      <c r="J42" s="126">
        <v>45634</v>
      </c>
      <c r="K42" s="127">
        <v>45636</v>
      </c>
      <c r="L42" s="128"/>
      <c r="M42" s="129"/>
      <c r="N42" s="274"/>
      <c r="O42" s="130"/>
      <c r="P42" s="131" t="s">
        <v>248</v>
      </c>
      <c r="Q42" s="132">
        <v>45634</v>
      </c>
      <c r="R42" s="132">
        <v>45636</v>
      </c>
      <c r="S42" s="133"/>
      <c r="T42" s="127">
        <v>45647</v>
      </c>
      <c r="U42" s="134"/>
      <c r="V42" s="135" t="s">
        <v>178</v>
      </c>
      <c r="W42" s="135" t="s">
        <v>198</v>
      </c>
      <c r="X42" s="135" t="s">
        <v>198</v>
      </c>
      <c r="Y42" s="135" t="s">
        <v>360</v>
      </c>
      <c r="Z42" s="135" t="s">
        <v>178</v>
      </c>
      <c r="AA42" s="135">
        <v>14</v>
      </c>
      <c r="AB42" s="135" t="s">
        <v>198</v>
      </c>
      <c r="AC42" s="135" t="s">
        <v>178</v>
      </c>
      <c r="AD42" s="136">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0</v>
      </c>
      <c r="AE42" s="276" t="s">
        <v>429</v>
      </c>
      <c r="AF42" s="3"/>
    </row>
    <row r="43" spans="1:32" ht="16.5" thickTop="1" thickBot="1" x14ac:dyDescent="0.3">
      <c r="A43" s="482">
        <f>ROW(A$25)</f>
        <v>25</v>
      </c>
      <c r="B43" s="179" t="s">
        <v>171</v>
      </c>
      <c r="C43" s="178">
        <v>22222222222</v>
      </c>
      <c r="D43" s="178">
        <v>222222222</v>
      </c>
      <c r="E43" s="183" t="s">
        <v>185</v>
      </c>
      <c r="F43" s="181">
        <v>82493337096</v>
      </c>
      <c r="G43" s="182" t="s">
        <v>186</v>
      </c>
      <c r="H43" s="180">
        <v>86965</v>
      </c>
      <c r="I43" s="180" t="s">
        <v>250</v>
      </c>
      <c r="J43" s="177">
        <v>45611</v>
      </c>
      <c r="K43" s="161">
        <v>45644</v>
      </c>
      <c r="L43" s="162" t="s">
        <v>251</v>
      </c>
      <c r="M43" s="163" t="s">
        <v>176</v>
      </c>
      <c r="N43" s="272"/>
      <c r="O43" s="169"/>
      <c r="P43" s="166" t="s">
        <v>252</v>
      </c>
      <c r="Q43" s="167">
        <v>45611</v>
      </c>
      <c r="R43" s="167"/>
      <c r="S43" s="170" t="s">
        <v>176</v>
      </c>
      <c r="T43" s="161"/>
      <c r="U43" s="151"/>
      <c r="V43" s="152" t="s">
        <v>178</v>
      </c>
      <c r="W43" s="152" t="s">
        <v>198</v>
      </c>
      <c r="X43" s="152" t="s">
        <v>198</v>
      </c>
      <c r="Y43" s="152" t="s">
        <v>360</v>
      </c>
      <c r="Z43" s="152" t="s">
        <v>198</v>
      </c>
      <c r="AA43" s="152">
        <v>30</v>
      </c>
      <c r="AB43" s="152" t="s">
        <v>198</v>
      </c>
      <c r="AC43" s="152" t="s">
        <v>178</v>
      </c>
      <c r="AD43"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34</v>
      </c>
      <c r="AE43" s="223"/>
      <c r="AF43" s="3"/>
    </row>
    <row r="44" spans="1:32" ht="16.5" thickTop="1" thickBot="1" x14ac:dyDescent="0.3">
      <c r="A44" s="482">
        <f>ROW(A$26)</f>
        <v>26</v>
      </c>
      <c r="B44" s="179" t="s">
        <v>171</v>
      </c>
      <c r="C44" s="178">
        <v>22222222222</v>
      </c>
      <c r="D44" s="178">
        <v>222222222</v>
      </c>
      <c r="E44" s="183" t="s">
        <v>200</v>
      </c>
      <c r="F44" s="181">
        <v>96765817107</v>
      </c>
      <c r="G44" s="182" t="s">
        <v>201</v>
      </c>
      <c r="H44" s="180">
        <v>84202</v>
      </c>
      <c r="I44" s="180" t="s">
        <v>202</v>
      </c>
      <c r="J44" s="177">
        <v>45596</v>
      </c>
      <c r="K44" s="161">
        <v>45653</v>
      </c>
      <c r="L44" s="162" t="s">
        <v>203</v>
      </c>
      <c r="M44" s="163" t="s">
        <v>204</v>
      </c>
      <c r="N44" s="272"/>
      <c r="O44" s="169"/>
      <c r="P44" s="166" t="s">
        <v>253</v>
      </c>
      <c r="Q44" s="167">
        <v>45597</v>
      </c>
      <c r="R44" s="167"/>
      <c r="S44" s="170" t="s">
        <v>204</v>
      </c>
      <c r="T44" s="161"/>
      <c r="U44" s="151"/>
      <c r="V44" s="152" t="s">
        <v>178</v>
      </c>
      <c r="W44" s="152" t="s">
        <v>178</v>
      </c>
      <c r="X44" s="152" t="s">
        <v>198</v>
      </c>
      <c r="Y44" s="152" t="s">
        <v>360</v>
      </c>
      <c r="Z44" s="152" t="s">
        <v>198</v>
      </c>
      <c r="AA44" s="152">
        <v>62</v>
      </c>
      <c r="AB44" s="152" t="s">
        <v>198</v>
      </c>
      <c r="AC44" s="152" t="s">
        <v>178</v>
      </c>
      <c r="AD44"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57</v>
      </c>
      <c r="AE44" s="223"/>
      <c r="AF44" s="3"/>
    </row>
    <row r="45" spans="1:32" ht="31.5" thickTop="1" thickBot="1" x14ac:dyDescent="0.3">
      <c r="A45" s="482">
        <f>ROW(A$27)</f>
        <v>27</v>
      </c>
      <c r="B45" s="179" t="s">
        <v>171</v>
      </c>
      <c r="C45" s="178">
        <v>22222222222</v>
      </c>
      <c r="D45" s="178">
        <v>222222222</v>
      </c>
      <c r="E45" s="183" t="s">
        <v>213</v>
      </c>
      <c r="F45" s="181">
        <v>11498108491</v>
      </c>
      <c r="G45" s="182" t="s">
        <v>214</v>
      </c>
      <c r="H45" s="180">
        <v>80000</v>
      </c>
      <c r="I45" s="180" t="s">
        <v>174</v>
      </c>
      <c r="J45" s="177">
        <v>45634</v>
      </c>
      <c r="K45" s="161">
        <v>45654</v>
      </c>
      <c r="L45" s="162"/>
      <c r="M45" s="163"/>
      <c r="N45" s="272"/>
      <c r="O45" s="169"/>
      <c r="P45" s="166" t="s">
        <v>248</v>
      </c>
      <c r="Q45" s="167">
        <v>45634</v>
      </c>
      <c r="R45" s="167">
        <v>45636</v>
      </c>
      <c r="S45" s="170"/>
      <c r="T45" s="161">
        <v>45647</v>
      </c>
      <c r="U45" s="151"/>
      <c r="V45" s="152" t="s">
        <v>178</v>
      </c>
      <c r="W45" s="152" t="s">
        <v>198</v>
      </c>
      <c r="X45" s="152" t="s">
        <v>198</v>
      </c>
      <c r="Y45" s="152" t="s">
        <v>360</v>
      </c>
      <c r="Z45" s="152" t="s">
        <v>198</v>
      </c>
      <c r="AA45" s="152">
        <v>14</v>
      </c>
      <c r="AB45" s="152" t="s">
        <v>198</v>
      </c>
      <c r="AC45" s="152" t="s">
        <v>178</v>
      </c>
      <c r="AD45"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19</v>
      </c>
      <c r="AE45" s="223" t="s">
        <v>430</v>
      </c>
      <c r="AF45" s="3"/>
    </row>
    <row r="46" spans="1:32" ht="16.5" thickTop="1" thickBot="1" x14ac:dyDescent="0.3">
      <c r="A46" s="482">
        <f>ROW(A$28)</f>
        <v>28</v>
      </c>
      <c r="B46" s="179" t="s">
        <v>210</v>
      </c>
      <c r="C46" s="178">
        <v>22222222222</v>
      </c>
      <c r="D46" s="178">
        <v>222222222</v>
      </c>
      <c r="E46" s="183" t="s">
        <v>213</v>
      </c>
      <c r="F46" s="181">
        <v>11498108491</v>
      </c>
      <c r="G46" s="182" t="s">
        <v>214</v>
      </c>
      <c r="H46" s="180">
        <v>70073</v>
      </c>
      <c r="I46" s="180" t="s">
        <v>202</v>
      </c>
      <c r="J46" s="177">
        <v>45471</v>
      </c>
      <c r="K46" s="161">
        <v>45476</v>
      </c>
      <c r="L46" s="162"/>
      <c r="M46" s="163"/>
      <c r="N46" s="272"/>
      <c r="O46" s="169"/>
      <c r="P46" s="166" t="s">
        <v>257</v>
      </c>
      <c r="Q46" s="167">
        <v>45471</v>
      </c>
      <c r="R46" s="167"/>
      <c r="S46" s="170" t="s">
        <v>24</v>
      </c>
      <c r="T46" s="161"/>
      <c r="U46" s="151"/>
      <c r="V46" s="152" t="s">
        <v>178</v>
      </c>
      <c r="W46" s="152" t="s">
        <v>198</v>
      </c>
      <c r="X46" s="152" t="s">
        <v>198</v>
      </c>
      <c r="Y46" s="152" t="s">
        <v>360</v>
      </c>
      <c r="Z46" s="152" t="s">
        <v>198</v>
      </c>
      <c r="AA46" s="152">
        <v>0</v>
      </c>
      <c r="AB46" s="152" t="s">
        <v>198</v>
      </c>
      <c r="AC46" s="152" t="s">
        <v>178</v>
      </c>
      <c r="AD46"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6</v>
      </c>
      <c r="AE46" s="223"/>
      <c r="AF46" s="3"/>
    </row>
    <row r="47" spans="1:32" ht="16.5" thickTop="1" thickBot="1" x14ac:dyDescent="0.3">
      <c r="A47" s="482">
        <f>ROW(A$29)</f>
        <v>29</v>
      </c>
      <c r="B47" s="179" t="s">
        <v>210</v>
      </c>
      <c r="C47" s="178">
        <v>22222222222</v>
      </c>
      <c r="D47" s="178">
        <v>222222222</v>
      </c>
      <c r="E47" s="183" t="s">
        <v>259</v>
      </c>
      <c r="F47" s="181">
        <v>44020098588</v>
      </c>
      <c r="G47" s="182" t="s">
        <v>260</v>
      </c>
      <c r="H47" s="180">
        <v>53176</v>
      </c>
      <c r="I47" s="180" t="s">
        <v>174</v>
      </c>
      <c r="J47" s="177">
        <v>45473</v>
      </c>
      <c r="K47" s="161">
        <v>45498</v>
      </c>
      <c r="L47" s="162" t="s">
        <v>261</v>
      </c>
      <c r="M47" s="163" t="s">
        <v>22</v>
      </c>
      <c r="N47" s="272">
        <v>45474</v>
      </c>
      <c r="O47" s="169" t="s">
        <v>22</v>
      </c>
      <c r="P47" s="166"/>
      <c r="Q47" s="167"/>
      <c r="R47" s="167"/>
      <c r="S47" s="170"/>
      <c r="T47" s="161"/>
      <c r="U47" s="151"/>
      <c r="V47" s="152" t="s">
        <v>178</v>
      </c>
      <c r="W47" s="152" t="s">
        <v>198</v>
      </c>
      <c r="X47" s="152" t="s">
        <v>198</v>
      </c>
      <c r="Y47" s="152" t="s">
        <v>360</v>
      </c>
      <c r="Z47" s="152" t="s">
        <v>198</v>
      </c>
      <c r="AA47" s="152">
        <v>31</v>
      </c>
      <c r="AB47" s="152" t="s">
        <v>198</v>
      </c>
      <c r="AC47" s="152" t="s">
        <v>178</v>
      </c>
      <c r="AD47"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25</v>
      </c>
      <c r="AE47" s="223"/>
      <c r="AF47" s="3"/>
    </row>
    <row r="48" spans="1:32" ht="31.5" thickTop="1" thickBot="1" x14ac:dyDescent="0.3">
      <c r="A48" s="482">
        <f>ROW(A$30)</f>
        <v>30</v>
      </c>
      <c r="B48" s="179" t="s">
        <v>210</v>
      </c>
      <c r="C48" s="178">
        <v>22222222222</v>
      </c>
      <c r="D48" s="178">
        <v>222222222</v>
      </c>
      <c r="E48" s="183" t="s">
        <v>213</v>
      </c>
      <c r="F48" s="181">
        <v>11498108491</v>
      </c>
      <c r="G48" s="182" t="s">
        <v>214</v>
      </c>
      <c r="H48" s="180">
        <v>900</v>
      </c>
      <c r="I48" s="180" t="s">
        <v>263</v>
      </c>
      <c r="J48" s="177">
        <v>45512</v>
      </c>
      <c r="K48" s="161">
        <v>45515</v>
      </c>
      <c r="L48" s="162"/>
      <c r="M48" s="163"/>
      <c r="N48" s="272"/>
      <c r="O48" s="169"/>
      <c r="P48" s="166" t="s">
        <v>264</v>
      </c>
      <c r="Q48" s="167">
        <v>45512</v>
      </c>
      <c r="R48" s="167">
        <v>45512</v>
      </c>
      <c r="S48" s="170" t="s">
        <v>265</v>
      </c>
      <c r="T48" s="161"/>
      <c r="U48" s="151"/>
      <c r="V48" s="152" t="s">
        <v>178</v>
      </c>
      <c r="W48" s="152" t="s">
        <v>198</v>
      </c>
      <c r="X48" s="152" t="s">
        <v>198</v>
      </c>
      <c r="Y48" s="152" t="s">
        <v>360</v>
      </c>
      <c r="Z48" s="152" t="s">
        <v>198</v>
      </c>
      <c r="AA48" s="152">
        <v>30</v>
      </c>
      <c r="AB48" s="152" t="s">
        <v>198</v>
      </c>
      <c r="AC48" s="152" t="s">
        <v>178</v>
      </c>
      <c r="AD48"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4</v>
      </c>
      <c r="AE48" s="223" t="s">
        <v>431</v>
      </c>
      <c r="AF48" s="3"/>
    </row>
    <row r="49" spans="1:32" ht="16.5" thickTop="1" thickBot="1" x14ac:dyDescent="0.3">
      <c r="A49" s="482">
        <f>ROW(A$31)</f>
        <v>31</v>
      </c>
      <c r="B49" s="179" t="s">
        <v>210</v>
      </c>
      <c r="C49" s="178">
        <v>22222222222</v>
      </c>
      <c r="D49" s="178">
        <v>222222222</v>
      </c>
      <c r="E49" s="183" t="s">
        <v>259</v>
      </c>
      <c r="F49" s="181">
        <v>44020098588</v>
      </c>
      <c r="G49" s="182" t="s">
        <v>260</v>
      </c>
      <c r="H49" s="180">
        <v>30324</v>
      </c>
      <c r="I49" s="180" t="s">
        <v>174</v>
      </c>
      <c r="J49" s="177">
        <v>45504</v>
      </c>
      <c r="K49" s="161">
        <v>45527</v>
      </c>
      <c r="L49" s="162" t="s">
        <v>261</v>
      </c>
      <c r="M49" s="163" t="s">
        <v>22</v>
      </c>
      <c r="N49" s="272">
        <v>45505</v>
      </c>
      <c r="O49" s="169" t="s">
        <v>22</v>
      </c>
      <c r="P49" s="166"/>
      <c r="Q49" s="167"/>
      <c r="R49" s="167"/>
      <c r="S49" s="170"/>
      <c r="T49" s="161"/>
      <c r="U49" s="151"/>
      <c r="V49" s="152" t="s">
        <v>178</v>
      </c>
      <c r="W49" s="152" t="s">
        <v>198</v>
      </c>
      <c r="X49" s="152" t="s">
        <v>198</v>
      </c>
      <c r="Y49" s="152" t="s">
        <v>360</v>
      </c>
      <c r="Z49" s="152" t="s">
        <v>198</v>
      </c>
      <c r="AA49" s="152">
        <v>31</v>
      </c>
      <c r="AB49" s="152" t="s">
        <v>198</v>
      </c>
      <c r="AC49" s="152" t="s">
        <v>178</v>
      </c>
      <c r="AD49"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23</v>
      </c>
      <c r="AE49" s="223"/>
      <c r="AF49" s="3"/>
    </row>
    <row r="50" spans="1:32" ht="16.5" thickTop="1" thickBot="1" x14ac:dyDescent="0.3">
      <c r="A50" s="482">
        <f>ROW(A$32)</f>
        <v>32</v>
      </c>
      <c r="B50" s="179" t="s">
        <v>210</v>
      </c>
      <c r="C50" s="178">
        <v>22222222222</v>
      </c>
      <c r="D50" s="178">
        <v>222222222</v>
      </c>
      <c r="E50" s="183" t="s">
        <v>213</v>
      </c>
      <c r="F50" s="181">
        <v>11498108491</v>
      </c>
      <c r="G50" s="182" t="s">
        <v>214</v>
      </c>
      <c r="H50" s="180">
        <v>1000</v>
      </c>
      <c r="I50" s="180" t="s">
        <v>202</v>
      </c>
      <c r="J50" s="177">
        <v>45479</v>
      </c>
      <c r="K50" s="161">
        <v>45534</v>
      </c>
      <c r="L50" s="162"/>
      <c r="M50" s="163"/>
      <c r="N50" s="272"/>
      <c r="O50" s="169"/>
      <c r="P50" s="166" t="s">
        <v>267</v>
      </c>
      <c r="Q50" s="167">
        <v>45481</v>
      </c>
      <c r="R50" s="167">
        <v>45488</v>
      </c>
      <c r="S50" s="170"/>
      <c r="T50" s="161">
        <v>45518</v>
      </c>
      <c r="U50" s="151"/>
      <c r="V50" s="152" t="s">
        <v>178</v>
      </c>
      <c r="W50" s="152" t="s">
        <v>198</v>
      </c>
      <c r="X50" s="152" t="s">
        <v>198</v>
      </c>
      <c r="Y50" s="152" t="s">
        <v>360</v>
      </c>
      <c r="Z50" s="152" t="s">
        <v>198</v>
      </c>
      <c r="AA50" s="152">
        <v>38</v>
      </c>
      <c r="AB50" s="152" t="s">
        <v>198</v>
      </c>
      <c r="AC50" s="152" t="s">
        <v>178</v>
      </c>
      <c r="AD50"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47</v>
      </c>
      <c r="AE50" s="223"/>
      <c r="AF50" s="3"/>
    </row>
    <row r="51" spans="1:32" ht="16.5" thickTop="1" thickBot="1" x14ac:dyDescent="0.3">
      <c r="A51" s="482">
        <f>ROW(A$33)</f>
        <v>33</v>
      </c>
      <c r="B51" s="179" t="s">
        <v>210</v>
      </c>
      <c r="C51" s="178">
        <v>22222222222</v>
      </c>
      <c r="D51" s="178">
        <v>222222222</v>
      </c>
      <c r="E51" s="183" t="s">
        <v>259</v>
      </c>
      <c r="F51" s="181">
        <v>44020098588</v>
      </c>
      <c r="G51" s="182" t="s">
        <v>260</v>
      </c>
      <c r="H51" s="180">
        <v>96837</v>
      </c>
      <c r="I51" s="180" t="s">
        <v>174</v>
      </c>
      <c r="J51" s="177">
        <v>45535</v>
      </c>
      <c r="K51" s="161">
        <v>45558</v>
      </c>
      <c r="L51" s="162" t="s">
        <v>261</v>
      </c>
      <c r="M51" s="163" t="s">
        <v>22</v>
      </c>
      <c r="N51" s="272">
        <v>45536</v>
      </c>
      <c r="O51" s="169" t="s">
        <v>22</v>
      </c>
      <c r="P51" s="166"/>
      <c r="Q51" s="167"/>
      <c r="R51" s="167"/>
      <c r="S51" s="170"/>
      <c r="T51" s="161"/>
      <c r="U51" s="151"/>
      <c r="V51" s="152" t="s">
        <v>178</v>
      </c>
      <c r="W51" s="152" t="s">
        <v>198</v>
      </c>
      <c r="X51" s="152" t="s">
        <v>198</v>
      </c>
      <c r="Y51" s="152" t="s">
        <v>360</v>
      </c>
      <c r="Z51" s="152" t="s">
        <v>198</v>
      </c>
      <c r="AA51" s="152">
        <v>31</v>
      </c>
      <c r="AB51" s="152" t="s">
        <v>198</v>
      </c>
      <c r="AC51" s="152" t="s">
        <v>178</v>
      </c>
      <c r="AD51"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23</v>
      </c>
      <c r="AE51" s="223"/>
      <c r="AF51" s="3"/>
    </row>
    <row r="52" spans="1:32" ht="16.5" thickTop="1" thickBot="1" x14ac:dyDescent="0.3">
      <c r="A52" s="482">
        <f>ROW(A$34)</f>
        <v>34</v>
      </c>
      <c r="B52" s="179" t="s">
        <v>210</v>
      </c>
      <c r="C52" s="178">
        <v>22222222222</v>
      </c>
      <c r="D52" s="178">
        <v>222222222</v>
      </c>
      <c r="E52" s="183" t="s">
        <v>185</v>
      </c>
      <c r="F52" s="181">
        <v>82493337096</v>
      </c>
      <c r="G52" s="182" t="s">
        <v>186</v>
      </c>
      <c r="H52" s="180">
        <v>45626</v>
      </c>
      <c r="I52" s="180" t="s">
        <v>250</v>
      </c>
      <c r="J52" s="177">
        <v>45550</v>
      </c>
      <c r="K52" s="161">
        <v>45563</v>
      </c>
      <c r="L52" s="162" t="s">
        <v>269</v>
      </c>
      <c r="M52" s="163" t="s">
        <v>192</v>
      </c>
      <c r="N52" s="272"/>
      <c r="O52" s="169"/>
      <c r="P52" s="166" t="s">
        <v>270</v>
      </c>
      <c r="Q52" s="167">
        <v>45550</v>
      </c>
      <c r="R52" s="167"/>
      <c r="S52" s="170" t="s">
        <v>176</v>
      </c>
      <c r="T52" s="161"/>
      <c r="U52" s="151"/>
      <c r="V52" s="152" t="s">
        <v>178</v>
      </c>
      <c r="W52" s="152" t="s">
        <v>198</v>
      </c>
      <c r="X52" s="152" t="s">
        <v>198</v>
      </c>
      <c r="Y52" s="152" t="s">
        <v>360</v>
      </c>
      <c r="Z52" s="152" t="s">
        <v>198</v>
      </c>
      <c r="AA52" s="152">
        <v>14</v>
      </c>
      <c r="AB52" s="152" t="s">
        <v>198</v>
      </c>
      <c r="AC52" s="152" t="s">
        <v>178</v>
      </c>
      <c r="AD52"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14</v>
      </c>
      <c r="AE52" s="223"/>
      <c r="AF52" s="3"/>
    </row>
    <row r="53" spans="1:32" ht="16.5" thickTop="1" thickBot="1" x14ac:dyDescent="0.3">
      <c r="A53" s="482">
        <f>ROW(A$35)</f>
        <v>35</v>
      </c>
      <c r="B53" s="275" t="s">
        <v>210</v>
      </c>
      <c r="C53" s="121">
        <v>22222222222</v>
      </c>
      <c r="D53" s="121">
        <v>222222222</v>
      </c>
      <c r="E53" s="122" t="s">
        <v>213</v>
      </c>
      <c r="F53" s="123">
        <v>11498108491</v>
      </c>
      <c r="G53" s="124" t="s">
        <v>214</v>
      </c>
      <c r="H53" s="125">
        <v>1000</v>
      </c>
      <c r="I53" s="125" t="s">
        <v>202</v>
      </c>
      <c r="J53" s="126">
        <v>45541</v>
      </c>
      <c r="K53" s="127">
        <v>45565</v>
      </c>
      <c r="L53" s="128"/>
      <c r="M53" s="129"/>
      <c r="N53" s="274"/>
      <c r="O53" s="130"/>
      <c r="P53" s="131" t="s">
        <v>271</v>
      </c>
      <c r="Q53" s="132">
        <v>45543</v>
      </c>
      <c r="R53" s="132">
        <v>45545</v>
      </c>
      <c r="S53" s="133"/>
      <c r="T53" s="127">
        <v>45566</v>
      </c>
      <c r="U53" s="134"/>
      <c r="V53" s="135" t="s">
        <v>178</v>
      </c>
      <c r="W53" s="135" t="s">
        <v>198</v>
      </c>
      <c r="X53" s="135" t="s">
        <v>198</v>
      </c>
      <c r="Y53" s="135" t="s">
        <v>360</v>
      </c>
      <c r="Z53" s="135" t="s">
        <v>178</v>
      </c>
      <c r="AA53" s="135">
        <v>24</v>
      </c>
      <c r="AB53" s="135" t="s">
        <v>198</v>
      </c>
      <c r="AC53" s="135" t="s">
        <v>178</v>
      </c>
      <c r="AD53" s="136">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21</v>
      </c>
      <c r="AE53" s="276" t="s">
        <v>432</v>
      </c>
      <c r="AF53" s="3"/>
    </row>
    <row r="54" spans="1:32" ht="16.5" thickTop="1" thickBot="1" x14ac:dyDescent="0.3">
      <c r="A54" s="482">
        <f>ROW(A$36)</f>
        <v>36</v>
      </c>
      <c r="B54" s="179" t="s">
        <v>210</v>
      </c>
      <c r="C54" s="178">
        <v>22222222222</v>
      </c>
      <c r="D54" s="178">
        <v>222222222</v>
      </c>
      <c r="E54" s="183" t="s">
        <v>213</v>
      </c>
      <c r="F54" s="181">
        <v>11498108491</v>
      </c>
      <c r="G54" s="182" t="s">
        <v>214</v>
      </c>
      <c r="H54" s="180">
        <v>9000</v>
      </c>
      <c r="I54" s="180" t="s">
        <v>202</v>
      </c>
      <c r="J54" s="177">
        <v>45541</v>
      </c>
      <c r="K54" s="161">
        <v>45566</v>
      </c>
      <c r="L54" s="162"/>
      <c r="M54" s="163"/>
      <c r="N54" s="272"/>
      <c r="O54" s="169"/>
      <c r="P54" s="166" t="s">
        <v>271</v>
      </c>
      <c r="Q54" s="167">
        <v>45543</v>
      </c>
      <c r="R54" s="167">
        <v>45545</v>
      </c>
      <c r="S54" s="170"/>
      <c r="T54" s="161">
        <v>45566</v>
      </c>
      <c r="U54" s="151"/>
      <c r="V54" s="152" t="s">
        <v>178</v>
      </c>
      <c r="W54" s="152" t="s">
        <v>198</v>
      </c>
      <c r="X54" s="152" t="s">
        <v>198</v>
      </c>
      <c r="Y54" s="152" t="s">
        <v>360</v>
      </c>
      <c r="Z54" s="152" t="s">
        <v>198</v>
      </c>
      <c r="AA54" s="152">
        <v>24</v>
      </c>
      <c r="AB54" s="152" t="s">
        <v>198</v>
      </c>
      <c r="AC54" s="152" t="s">
        <v>178</v>
      </c>
      <c r="AD54"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22</v>
      </c>
      <c r="AE54" s="223"/>
      <c r="AF54" s="3"/>
    </row>
    <row r="55" spans="1:32" ht="16.5" thickTop="1" thickBot="1" x14ac:dyDescent="0.3">
      <c r="A55" s="482">
        <f>ROW(A$37)</f>
        <v>37</v>
      </c>
      <c r="B55" s="179" t="s">
        <v>210</v>
      </c>
      <c r="C55" s="178">
        <v>22222222222</v>
      </c>
      <c r="D55" s="178">
        <v>222222222</v>
      </c>
      <c r="E55" s="183" t="s">
        <v>213</v>
      </c>
      <c r="F55" s="181">
        <v>11498108491</v>
      </c>
      <c r="G55" s="182" t="s">
        <v>214</v>
      </c>
      <c r="H55" s="180">
        <v>33318</v>
      </c>
      <c r="I55" s="180" t="s">
        <v>202</v>
      </c>
      <c r="J55" s="177">
        <v>45559</v>
      </c>
      <c r="K55" s="161">
        <v>45575</v>
      </c>
      <c r="L55" s="162"/>
      <c r="M55" s="163"/>
      <c r="N55" s="272"/>
      <c r="O55" s="169"/>
      <c r="P55" s="166" t="s">
        <v>273</v>
      </c>
      <c r="Q55" s="167">
        <v>45561</v>
      </c>
      <c r="R55" s="167"/>
      <c r="S55" s="170"/>
      <c r="T55" s="161">
        <v>45575</v>
      </c>
      <c r="U55" s="151"/>
      <c r="V55" s="152" t="s">
        <v>178</v>
      </c>
      <c r="W55" s="152" t="s">
        <v>198</v>
      </c>
      <c r="X55" s="152" t="s">
        <v>198</v>
      </c>
      <c r="Y55" s="152" t="s">
        <v>360</v>
      </c>
      <c r="Z55" s="152" t="s">
        <v>198</v>
      </c>
      <c r="AA55" s="152">
        <v>15</v>
      </c>
      <c r="AB55" s="152" t="s">
        <v>198</v>
      </c>
      <c r="AC55" s="152" t="s">
        <v>178</v>
      </c>
      <c r="AD55"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15</v>
      </c>
      <c r="AE55" s="223"/>
      <c r="AF55" s="3"/>
    </row>
    <row r="56" spans="1:32" ht="31.5" thickTop="1" thickBot="1" x14ac:dyDescent="0.3">
      <c r="A56" s="482">
        <f>ROW(A$38)</f>
        <v>38</v>
      </c>
      <c r="B56" s="179" t="s">
        <v>210</v>
      </c>
      <c r="C56" s="178">
        <v>22222222222</v>
      </c>
      <c r="D56" s="178">
        <v>222222222</v>
      </c>
      <c r="E56" s="183" t="s">
        <v>225</v>
      </c>
      <c r="F56" s="181">
        <v>39290228900</v>
      </c>
      <c r="G56" s="182" t="s">
        <v>226</v>
      </c>
      <c r="H56" s="180">
        <v>300000</v>
      </c>
      <c r="I56" s="180" t="s">
        <v>274</v>
      </c>
      <c r="J56" s="177">
        <v>45570</v>
      </c>
      <c r="K56" s="161">
        <v>45575</v>
      </c>
      <c r="L56" s="162" t="s">
        <v>275</v>
      </c>
      <c r="M56" s="163"/>
      <c r="N56" s="272"/>
      <c r="O56" s="169"/>
      <c r="P56" s="166" t="s">
        <v>276</v>
      </c>
      <c r="Q56" s="167">
        <v>45570</v>
      </c>
      <c r="R56" s="167">
        <v>45570</v>
      </c>
      <c r="S56" s="170" t="s">
        <v>22</v>
      </c>
      <c r="T56" s="161"/>
      <c r="U56" s="151"/>
      <c r="V56" s="152" t="s">
        <v>178</v>
      </c>
      <c r="W56" s="152" t="s">
        <v>198</v>
      </c>
      <c r="X56" s="152" t="s">
        <v>198</v>
      </c>
      <c r="Y56" s="152" t="s">
        <v>360</v>
      </c>
      <c r="Z56" s="152" t="s">
        <v>198</v>
      </c>
      <c r="AA56" s="152">
        <v>31</v>
      </c>
      <c r="AB56" s="152" t="s">
        <v>198</v>
      </c>
      <c r="AC56" s="152" t="s">
        <v>178</v>
      </c>
      <c r="AD56"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6</v>
      </c>
      <c r="AE56" s="223" t="s">
        <v>433</v>
      </c>
      <c r="AF56" s="3"/>
    </row>
    <row r="57" spans="1:32" ht="16.5" thickTop="1" thickBot="1" x14ac:dyDescent="0.3">
      <c r="A57" s="482">
        <f>ROW(A$39)</f>
        <v>39</v>
      </c>
      <c r="B57" s="179" t="s">
        <v>210</v>
      </c>
      <c r="C57" s="178">
        <v>22222222222</v>
      </c>
      <c r="D57" s="178">
        <v>222222222</v>
      </c>
      <c r="E57" s="183" t="s">
        <v>213</v>
      </c>
      <c r="F57" s="181">
        <v>11498108491</v>
      </c>
      <c r="G57" s="182" t="s">
        <v>214</v>
      </c>
      <c r="H57" s="180">
        <v>108</v>
      </c>
      <c r="I57" s="180" t="s">
        <v>174</v>
      </c>
      <c r="J57" s="177">
        <v>45550</v>
      </c>
      <c r="K57" s="161">
        <v>45577</v>
      </c>
      <c r="L57" s="162"/>
      <c r="M57" s="163"/>
      <c r="N57" s="272"/>
      <c r="O57" s="169"/>
      <c r="P57" s="166" t="s">
        <v>278</v>
      </c>
      <c r="Q57" s="167">
        <v>45551</v>
      </c>
      <c r="R57" s="167"/>
      <c r="S57" s="170" t="s">
        <v>192</v>
      </c>
      <c r="T57" s="161"/>
      <c r="U57" s="151"/>
      <c r="V57" s="152" t="s">
        <v>178</v>
      </c>
      <c r="W57" s="152" t="s">
        <v>198</v>
      </c>
      <c r="X57" s="152" t="s">
        <v>178</v>
      </c>
      <c r="Y57" s="152" t="s">
        <v>374</v>
      </c>
      <c r="Z57" s="152" t="s">
        <v>198</v>
      </c>
      <c r="AA57" s="152">
        <v>14</v>
      </c>
      <c r="AB57" s="152" t="s">
        <v>198</v>
      </c>
      <c r="AC57" s="152" t="s">
        <v>178</v>
      </c>
      <c r="AD57"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27</v>
      </c>
      <c r="AE57" s="223"/>
      <c r="AF57" s="3"/>
    </row>
    <row r="58" spans="1:32" ht="16.5" thickTop="1" thickBot="1" x14ac:dyDescent="0.3">
      <c r="A58" s="482">
        <f>ROW(A$40)</f>
        <v>40</v>
      </c>
      <c r="B58" s="179" t="s">
        <v>210</v>
      </c>
      <c r="C58" s="178">
        <v>22222222222</v>
      </c>
      <c r="D58" s="178">
        <v>222222222</v>
      </c>
      <c r="E58" s="183" t="s">
        <v>172</v>
      </c>
      <c r="F58" s="181">
        <v>87963151792</v>
      </c>
      <c r="G58" s="182" t="s">
        <v>173</v>
      </c>
      <c r="H58" s="180">
        <v>54229</v>
      </c>
      <c r="I58" s="180" t="s">
        <v>174</v>
      </c>
      <c r="J58" s="177">
        <v>45520</v>
      </c>
      <c r="K58" s="161">
        <v>45582</v>
      </c>
      <c r="L58" s="162" t="s">
        <v>175</v>
      </c>
      <c r="M58" s="163" t="s">
        <v>176</v>
      </c>
      <c r="N58" s="272"/>
      <c r="O58" s="169"/>
      <c r="P58" s="166" t="s">
        <v>283</v>
      </c>
      <c r="Q58" s="167">
        <v>45522</v>
      </c>
      <c r="R58" s="167">
        <v>45524</v>
      </c>
      <c r="S58" s="170" t="s">
        <v>176</v>
      </c>
      <c r="T58" s="161"/>
      <c r="U58" s="151"/>
      <c r="V58" s="152" t="s">
        <v>178</v>
      </c>
      <c r="W58" s="152" t="s">
        <v>198</v>
      </c>
      <c r="X58" s="152" t="s">
        <v>198</v>
      </c>
      <c r="Y58" s="152" t="s">
        <v>360</v>
      </c>
      <c r="Z58" s="152" t="s">
        <v>198</v>
      </c>
      <c r="AA58" s="152">
        <v>30</v>
      </c>
      <c r="AB58" s="152" t="s">
        <v>198</v>
      </c>
      <c r="AC58" s="152" t="s">
        <v>178</v>
      </c>
      <c r="AD58"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59</v>
      </c>
      <c r="AE58" s="223"/>
      <c r="AF58" s="3"/>
    </row>
    <row r="59" spans="1:32" ht="16.5" thickTop="1" thickBot="1" x14ac:dyDescent="0.3">
      <c r="A59" s="482">
        <f>ROW(A$41)</f>
        <v>41</v>
      </c>
      <c r="B59" s="179" t="s">
        <v>210</v>
      </c>
      <c r="C59" s="178">
        <v>22222222222</v>
      </c>
      <c r="D59" s="178">
        <v>222222222</v>
      </c>
      <c r="E59" s="183" t="s">
        <v>185</v>
      </c>
      <c r="F59" s="181">
        <v>82493337096</v>
      </c>
      <c r="G59" s="182" t="s">
        <v>186</v>
      </c>
      <c r="H59" s="180">
        <v>71574</v>
      </c>
      <c r="I59" s="180" t="s">
        <v>250</v>
      </c>
      <c r="J59" s="177">
        <v>45550</v>
      </c>
      <c r="K59" s="161">
        <v>45583</v>
      </c>
      <c r="L59" s="162" t="s">
        <v>284</v>
      </c>
      <c r="M59" s="163" t="s">
        <v>176</v>
      </c>
      <c r="N59" s="272"/>
      <c r="O59" s="169"/>
      <c r="P59" s="166" t="s">
        <v>285</v>
      </c>
      <c r="Q59" s="167">
        <v>45550</v>
      </c>
      <c r="R59" s="167"/>
      <c r="S59" s="170" t="s">
        <v>176</v>
      </c>
      <c r="T59" s="161"/>
      <c r="U59" s="151"/>
      <c r="V59" s="152" t="s">
        <v>178</v>
      </c>
      <c r="W59" s="152" t="s">
        <v>198</v>
      </c>
      <c r="X59" s="152" t="s">
        <v>198</v>
      </c>
      <c r="Y59" s="152" t="s">
        <v>360</v>
      </c>
      <c r="Z59" s="152" t="s">
        <v>198</v>
      </c>
      <c r="AA59" s="152">
        <v>30</v>
      </c>
      <c r="AB59" s="152" t="s">
        <v>198</v>
      </c>
      <c r="AC59" s="152" t="s">
        <v>178</v>
      </c>
      <c r="AD59"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34</v>
      </c>
      <c r="AE59" s="223"/>
      <c r="AF59" s="3"/>
    </row>
    <row r="60" spans="1:32" ht="16.5" thickTop="1" thickBot="1" x14ac:dyDescent="0.3">
      <c r="A60" s="482">
        <f>ROW(A$42)</f>
        <v>42</v>
      </c>
      <c r="B60" s="179" t="s">
        <v>210</v>
      </c>
      <c r="C60" s="178">
        <v>22222222222</v>
      </c>
      <c r="D60" s="178">
        <v>222222222</v>
      </c>
      <c r="E60" s="183" t="s">
        <v>172</v>
      </c>
      <c r="F60" s="181">
        <v>87963151792</v>
      </c>
      <c r="G60" s="182" t="s">
        <v>173</v>
      </c>
      <c r="H60" s="180">
        <v>99789</v>
      </c>
      <c r="I60" s="180" t="s">
        <v>174</v>
      </c>
      <c r="J60" s="177">
        <v>45551</v>
      </c>
      <c r="K60" s="161">
        <v>45584</v>
      </c>
      <c r="L60" s="162" t="s">
        <v>175</v>
      </c>
      <c r="M60" s="163" t="s">
        <v>176</v>
      </c>
      <c r="N60" s="272"/>
      <c r="O60" s="169"/>
      <c r="P60" s="166" t="s">
        <v>286</v>
      </c>
      <c r="Q60" s="167">
        <v>45552</v>
      </c>
      <c r="R60" s="167">
        <v>45556</v>
      </c>
      <c r="S60" s="170" t="s">
        <v>192</v>
      </c>
      <c r="T60" s="161"/>
      <c r="U60" s="151"/>
      <c r="V60" s="152" t="s">
        <v>178</v>
      </c>
      <c r="W60" s="152" t="s">
        <v>198</v>
      </c>
      <c r="X60" s="152" t="s">
        <v>198</v>
      </c>
      <c r="Y60" s="152" t="s">
        <v>360</v>
      </c>
      <c r="Z60" s="152" t="s">
        <v>198</v>
      </c>
      <c r="AA60" s="152">
        <v>30</v>
      </c>
      <c r="AB60" s="152" t="s">
        <v>198</v>
      </c>
      <c r="AC60" s="152" t="s">
        <v>178</v>
      </c>
      <c r="AD60"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29</v>
      </c>
      <c r="AE60" s="223"/>
      <c r="AF60" s="3"/>
    </row>
    <row r="61" spans="1:32" ht="16.5" thickTop="1" thickBot="1" x14ac:dyDescent="0.3">
      <c r="A61" s="482">
        <f>ROW(A$43)</f>
        <v>43</v>
      </c>
      <c r="B61" s="179" t="s">
        <v>210</v>
      </c>
      <c r="C61" s="178">
        <v>22222222222</v>
      </c>
      <c r="D61" s="178">
        <v>222222222</v>
      </c>
      <c r="E61" s="183" t="s">
        <v>259</v>
      </c>
      <c r="F61" s="181">
        <v>44020098588</v>
      </c>
      <c r="G61" s="182" t="s">
        <v>260</v>
      </c>
      <c r="H61" s="180">
        <v>12116</v>
      </c>
      <c r="I61" s="180" t="s">
        <v>174</v>
      </c>
      <c r="J61" s="177">
        <v>45565</v>
      </c>
      <c r="K61" s="161">
        <v>45591</v>
      </c>
      <c r="L61" s="162" t="s">
        <v>261</v>
      </c>
      <c r="M61" s="163" t="s">
        <v>22</v>
      </c>
      <c r="N61" s="272">
        <v>45566</v>
      </c>
      <c r="O61" s="169" t="s">
        <v>22</v>
      </c>
      <c r="P61" s="166"/>
      <c r="Q61" s="167"/>
      <c r="R61" s="167"/>
      <c r="S61" s="170"/>
      <c r="T61" s="161"/>
      <c r="U61" s="151"/>
      <c r="V61" s="152" t="s">
        <v>178</v>
      </c>
      <c r="W61" s="152" t="s">
        <v>198</v>
      </c>
      <c r="X61" s="152" t="s">
        <v>198</v>
      </c>
      <c r="Y61" s="152" t="s">
        <v>360</v>
      </c>
      <c r="Z61" s="152" t="s">
        <v>198</v>
      </c>
      <c r="AA61" s="152">
        <v>31</v>
      </c>
      <c r="AB61" s="152" t="s">
        <v>198</v>
      </c>
      <c r="AC61" s="152" t="s">
        <v>178</v>
      </c>
      <c r="AD61"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26</v>
      </c>
      <c r="AE61" s="223"/>
      <c r="AF61" s="3"/>
    </row>
    <row r="62" spans="1:32" ht="16.5" thickTop="1" thickBot="1" x14ac:dyDescent="0.3">
      <c r="A62" s="482">
        <f>ROW(A$44)</f>
        <v>44</v>
      </c>
      <c r="B62" s="179" t="s">
        <v>210</v>
      </c>
      <c r="C62" s="178">
        <v>22222222222</v>
      </c>
      <c r="D62" s="178">
        <v>222222222</v>
      </c>
      <c r="E62" s="183" t="s">
        <v>213</v>
      </c>
      <c r="F62" s="181">
        <v>11498108491</v>
      </c>
      <c r="G62" s="182" t="s">
        <v>214</v>
      </c>
      <c r="H62" s="180">
        <v>69460</v>
      </c>
      <c r="I62" s="180" t="s">
        <v>202</v>
      </c>
      <c r="J62" s="177">
        <v>45528</v>
      </c>
      <c r="K62" s="161">
        <v>45607</v>
      </c>
      <c r="L62" s="162"/>
      <c r="M62" s="163"/>
      <c r="N62" s="272"/>
      <c r="O62" s="169"/>
      <c r="P62" s="166" t="s">
        <v>287</v>
      </c>
      <c r="Q62" s="167">
        <v>45530</v>
      </c>
      <c r="R62" s="167">
        <v>45532</v>
      </c>
      <c r="S62" s="170" t="s">
        <v>195</v>
      </c>
      <c r="T62" s="161"/>
      <c r="U62" s="151"/>
      <c r="V62" s="152" t="s">
        <v>178</v>
      </c>
      <c r="W62" s="152" t="s">
        <v>198</v>
      </c>
      <c r="X62" s="152" t="s">
        <v>198</v>
      </c>
      <c r="Y62" s="152" t="s">
        <v>360</v>
      </c>
      <c r="Z62" s="152" t="s">
        <v>198</v>
      </c>
      <c r="AA62" s="152">
        <v>60</v>
      </c>
      <c r="AB62" s="152" t="s">
        <v>198</v>
      </c>
      <c r="AC62" s="152" t="s">
        <v>178</v>
      </c>
      <c r="AD62"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76</v>
      </c>
      <c r="AE62" s="223"/>
      <c r="AF62" s="3"/>
    </row>
    <row r="63" spans="1:32" ht="31.5" thickTop="1" thickBot="1" x14ac:dyDescent="0.3">
      <c r="A63" s="482">
        <f>ROW(A$45)</f>
        <v>45</v>
      </c>
      <c r="B63" s="179" t="s">
        <v>210</v>
      </c>
      <c r="C63" s="178">
        <v>22222222222</v>
      </c>
      <c r="D63" s="178">
        <v>222222222</v>
      </c>
      <c r="E63" s="183" t="s">
        <v>225</v>
      </c>
      <c r="F63" s="181">
        <v>39290228900</v>
      </c>
      <c r="G63" s="182" t="s">
        <v>226</v>
      </c>
      <c r="H63" s="180">
        <v>200000</v>
      </c>
      <c r="I63" s="180" t="s">
        <v>288</v>
      </c>
      <c r="J63" s="177">
        <v>45570</v>
      </c>
      <c r="K63" s="161">
        <v>45611</v>
      </c>
      <c r="L63" s="162" t="s">
        <v>275</v>
      </c>
      <c r="M63" s="163"/>
      <c r="N63" s="272"/>
      <c r="O63" s="169"/>
      <c r="P63" s="166" t="s">
        <v>276</v>
      </c>
      <c r="Q63" s="167">
        <v>45570</v>
      </c>
      <c r="R63" s="167">
        <v>45570</v>
      </c>
      <c r="S63" s="170" t="s">
        <v>20</v>
      </c>
      <c r="T63" s="161"/>
      <c r="U63" s="151"/>
      <c r="V63" s="152" t="s">
        <v>178</v>
      </c>
      <c r="W63" s="152" t="s">
        <v>198</v>
      </c>
      <c r="X63" s="152" t="s">
        <v>198</v>
      </c>
      <c r="Y63" s="152" t="s">
        <v>360</v>
      </c>
      <c r="Z63" s="152" t="s">
        <v>198</v>
      </c>
      <c r="AA63" s="152">
        <v>62</v>
      </c>
      <c r="AB63" s="152" t="s">
        <v>198</v>
      </c>
      <c r="AC63" s="152" t="s">
        <v>178</v>
      </c>
      <c r="AD63"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42</v>
      </c>
      <c r="AE63" s="223" t="s">
        <v>433</v>
      </c>
      <c r="AF63" s="3"/>
    </row>
    <row r="64" spans="1:32" ht="16.5" thickTop="1" thickBot="1" x14ac:dyDescent="0.3">
      <c r="A64" s="482">
        <f>ROW(A$46)</f>
        <v>46</v>
      </c>
      <c r="B64" s="179" t="s">
        <v>210</v>
      </c>
      <c r="C64" s="178">
        <v>22222222222</v>
      </c>
      <c r="D64" s="178">
        <v>222222222</v>
      </c>
      <c r="E64" s="183" t="s">
        <v>259</v>
      </c>
      <c r="F64" s="181">
        <v>44020098588</v>
      </c>
      <c r="G64" s="182" t="s">
        <v>260</v>
      </c>
      <c r="H64" s="180">
        <v>92242</v>
      </c>
      <c r="I64" s="180" t="s">
        <v>174</v>
      </c>
      <c r="J64" s="177">
        <v>45596</v>
      </c>
      <c r="K64" s="161">
        <v>45626</v>
      </c>
      <c r="L64" s="162" t="s">
        <v>261</v>
      </c>
      <c r="M64" s="163" t="s">
        <v>22</v>
      </c>
      <c r="N64" s="272">
        <v>45597</v>
      </c>
      <c r="O64" s="169" t="s">
        <v>22</v>
      </c>
      <c r="P64" s="166"/>
      <c r="Q64" s="167"/>
      <c r="R64" s="167"/>
      <c r="S64" s="170"/>
      <c r="T64" s="161"/>
      <c r="U64" s="151"/>
      <c r="V64" s="152" t="s">
        <v>178</v>
      </c>
      <c r="W64" s="152" t="s">
        <v>198</v>
      </c>
      <c r="X64" s="152" t="s">
        <v>198</v>
      </c>
      <c r="Y64" s="152" t="s">
        <v>360</v>
      </c>
      <c r="Z64" s="152" t="s">
        <v>198</v>
      </c>
      <c r="AA64" s="152">
        <v>31</v>
      </c>
      <c r="AB64" s="152" t="s">
        <v>198</v>
      </c>
      <c r="AC64" s="152" t="s">
        <v>178</v>
      </c>
      <c r="AD64"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30</v>
      </c>
      <c r="AE64" s="223"/>
      <c r="AF64" s="3"/>
    </row>
    <row r="65" spans="1:32" ht="16.5" thickTop="1" thickBot="1" x14ac:dyDescent="0.3">
      <c r="A65" s="482">
        <f>ROW(A$47)</f>
        <v>47</v>
      </c>
      <c r="B65" s="179" t="s">
        <v>210</v>
      </c>
      <c r="C65" s="178">
        <v>22222222222</v>
      </c>
      <c r="D65" s="178">
        <v>222222222</v>
      </c>
      <c r="E65" s="183" t="s">
        <v>172</v>
      </c>
      <c r="F65" s="181">
        <v>87963151792</v>
      </c>
      <c r="G65" s="182" t="s">
        <v>173</v>
      </c>
      <c r="H65" s="180">
        <v>30885</v>
      </c>
      <c r="I65" s="180" t="s">
        <v>174</v>
      </c>
      <c r="J65" s="177">
        <v>45617</v>
      </c>
      <c r="K65" s="161">
        <v>45643</v>
      </c>
      <c r="L65" s="162" t="s">
        <v>175</v>
      </c>
      <c r="M65" s="163" t="s">
        <v>176</v>
      </c>
      <c r="N65" s="272"/>
      <c r="O65" s="169"/>
      <c r="P65" s="166" t="s">
        <v>291</v>
      </c>
      <c r="Q65" s="167">
        <v>45617</v>
      </c>
      <c r="R65" s="167">
        <v>45618</v>
      </c>
      <c r="S65" s="170" t="s">
        <v>176</v>
      </c>
      <c r="T65" s="161"/>
      <c r="U65" s="151"/>
      <c r="V65" s="152" t="s">
        <v>178</v>
      </c>
      <c r="W65" s="152" t="s">
        <v>198</v>
      </c>
      <c r="X65" s="152" t="s">
        <v>198</v>
      </c>
      <c r="Y65" s="152" t="s">
        <v>360</v>
      </c>
      <c r="Z65" s="152" t="s">
        <v>198</v>
      </c>
      <c r="AA65" s="152">
        <v>30</v>
      </c>
      <c r="AB65" s="152" t="s">
        <v>198</v>
      </c>
      <c r="AC65" s="152" t="s">
        <v>178</v>
      </c>
      <c r="AD65"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26</v>
      </c>
      <c r="AE65" s="223"/>
      <c r="AF65" s="3"/>
    </row>
    <row r="66" spans="1:32" ht="16.5" thickTop="1" thickBot="1" x14ac:dyDescent="0.3">
      <c r="A66" s="482">
        <f>ROW(A$48)</f>
        <v>48</v>
      </c>
      <c r="B66" s="179" t="s">
        <v>210</v>
      </c>
      <c r="C66" s="178">
        <v>22222222222</v>
      </c>
      <c r="D66" s="178">
        <v>222222222</v>
      </c>
      <c r="E66" s="183" t="s">
        <v>259</v>
      </c>
      <c r="F66" s="181">
        <v>44020098588</v>
      </c>
      <c r="G66" s="182" t="s">
        <v>260</v>
      </c>
      <c r="H66" s="180">
        <v>96899</v>
      </c>
      <c r="I66" s="180" t="s">
        <v>174</v>
      </c>
      <c r="J66" s="177">
        <v>45626</v>
      </c>
      <c r="K66" s="161">
        <v>45655</v>
      </c>
      <c r="L66" s="162" t="s">
        <v>261</v>
      </c>
      <c r="M66" s="163" t="s">
        <v>22</v>
      </c>
      <c r="N66" s="272">
        <v>45627</v>
      </c>
      <c r="O66" s="169" t="s">
        <v>22</v>
      </c>
      <c r="P66" s="166"/>
      <c r="Q66" s="167"/>
      <c r="R66" s="167"/>
      <c r="S66" s="170"/>
      <c r="T66" s="161"/>
      <c r="U66" s="151"/>
      <c r="V66" s="152" t="s">
        <v>178</v>
      </c>
      <c r="W66" s="152" t="s">
        <v>198</v>
      </c>
      <c r="X66" s="152" t="s">
        <v>198</v>
      </c>
      <c r="Y66" s="152" t="s">
        <v>360</v>
      </c>
      <c r="Z66" s="152" t="s">
        <v>198</v>
      </c>
      <c r="AA66" s="152">
        <v>31</v>
      </c>
      <c r="AB66" s="152" t="s">
        <v>198</v>
      </c>
      <c r="AC66" s="152" t="s">
        <v>178</v>
      </c>
      <c r="AD66"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29</v>
      </c>
      <c r="AE66" s="223"/>
      <c r="AF66" s="3"/>
    </row>
    <row r="67" spans="1:32" ht="16.5" thickTop="1" thickBot="1" x14ac:dyDescent="0.3">
      <c r="A67" s="482">
        <f>ROW(A$49)</f>
        <v>49</v>
      </c>
      <c r="B67" s="179" t="s">
        <v>292</v>
      </c>
      <c r="C67" s="178">
        <v>11223344556</v>
      </c>
      <c r="D67" s="178" t="s">
        <v>293</v>
      </c>
      <c r="E67" s="183" t="s">
        <v>172</v>
      </c>
      <c r="F67" s="181">
        <v>87963151792</v>
      </c>
      <c r="G67" s="182" t="s">
        <v>173</v>
      </c>
      <c r="H67" s="180">
        <v>96635</v>
      </c>
      <c r="I67" s="180" t="s">
        <v>174</v>
      </c>
      <c r="J67" s="177">
        <v>45490</v>
      </c>
      <c r="K67" s="161">
        <v>45510</v>
      </c>
      <c r="L67" s="162" t="s">
        <v>175</v>
      </c>
      <c r="M67" s="163" t="s">
        <v>176</v>
      </c>
      <c r="N67" s="272"/>
      <c r="O67" s="169"/>
      <c r="P67" s="166" t="s">
        <v>300</v>
      </c>
      <c r="Q67" s="167">
        <v>45491</v>
      </c>
      <c r="R67" s="167">
        <v>45493</v>
      </c>
      <c r="S67" s="170" t="s">
        <v>176</v>
      </c>
      <c r="T67" s="161"/>
      <c r="U67" s="151"/>
      <c r="V67" s="152" t="s">
        <v>198</v>
      </c>
      <c r="W67" s="152" t="s">
        <v>198</v>
      </c>
      <c r="X67" s="152" t="s">
        <v>198</v>
      </c>
      <c r="Y67" s="152" t="s">
        <v>360</v>
      </c>
      <c r="Z67" s="152" t="s">
        <v>198</v>
      </c>
      <c r="AA67" s="152">
        <v>30</v>
      </c>
      <c r="AB67" s="152" t="s">
        <v>198</v>
      </c>
      <c r="AC67" s="152" t="s">
        <v>178</v>
      </c>
      <c r="AD67"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18</v>
      </c>
      <c r="AE67" s="223"/>
      <c r="AF67" s="3"/>
    </row>
    <row r="68" spans="1:32" ht="16.5" thickTop="1" thickBot="1" x14ac:dyDescent="0.3">
      <c r="A68" s="482">
        <f>ROW(A$50)</f>
        <v>50</v>
      </c>
      <c r="B68" s="179" t="s">
        <v>292</v>
      </c>
      <c r="C68" s="178">
        <v>11223344556</v>
      </c>
      <c r="D68" s="178" t="s">
        <v>293</v>
      </c>
      <c r="E68" s="183" t="s">
        <v>213</v>
      </c>
      <c r="F68" s="181">
        <v>11498108491</v>
      </c>
      <c r="G68" s="182" t="s">
        <v>214</v>
      </c>
      <c r="H68" s="180">
        <v>79416</v>
      </c>
      <c r="I68" s="180" t="s">
        <v>202</v>
      </c>
      <c r="J68" s="177">
        <v>45497</v>
      </c>
      <c r="K68" s="161">
        <v>45544</v>
      </c>
      <c r="L68" s="162"/>
      <c r="M68" s="163"/>
      <c r="N68" s="272"/>
      <c r="O68" s="169"/>
      <c r="P68" s="166" t="s">
        <v>301</v>
      </c>
      <c r="Q68" s="167">
        <v>45499</v>
      </c>
      <c r="R68" s="167">
        <v>45501</v>
      </c>
      <c r="S68" s="170"/>
      <c r="T68" s="161">
        <v>45553</v>
      </c>
      <c r="U68" s="151"/>
      <c r="V68" s="152" t="s">
        <v>198</v>
      </c>
      <c r="W68" s="152" t="s">
        <v>198</v>
      </c>
      <c r="X68" s="152" t="s">
        <v>198</v>
      </c>
      <c r="Y68" s="152" t="s">
        <v>360</v>
      </c>
      <c r="Z68" s="152" t="s">
        <v>198</v>
      </c>
      <c r="AA68" s="152">
        <v>55</v>
      </c>
      <c r="AB68" s="152" t="s">
        <v>198</v>
      </c>
      <c r="AC68" s="152" t="s">
        <v>178</v>
      </c>
      <c r="AD68"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44</v>
      </c>
      <c r="AE68" s="223"/>
      <c r="AF68" s="3"/>
    </row>
    <row r="69" spans="1:32" ht="16.5" thickTop="1" thickBot="1" x14ac:dyDescent="0.3">
      <c r="A69" s="482">
        <f>ROW(A$51)</f>
        <v>51</v>
      </c>
      <c r="B69" s="275" t="s">
        <v>292</v>
      </c>
      <c r="C69" s="121">
        <v>11223344556</v>
      </c>
      <c r="D69" s="121" t="s">
        <v>293</v>
      </c>
      <c r="E69" s="122" t="s">
        <v>213</v>
      </c>
      <c r="F69" s="123">
        <v>11498108491</v>
      </c>
      <c r="G69" s="124" t="s">
        <v>214</v>
      </c>
      <c r="H69" s="125">
        <v>5000</v>
      </c>
      <c r="I69" s="125" t="s">
        <v>202</v>
      </c>
      <c r="J69" s="126">
        <v>45536</v>
      </c>
      <c r="K69" s="127">
        <v>45553</v>
      </c>
      <c r="L69" s="128"/>
      <c r="M69" s="129"/>
      <c r="N69" s="274"/>
      <c r="O69" s="130"/>
      <c r="P69" s="131" t="s">
        <v>304</v>
      </c>
      <c r="Q69" s="132">
        <v>45536</v>
      </c>
      <c r="R69" s="132">
        <v>45537</v>
      </c>
      <c r="S69" s="133"/>
      <c r="T69" s="127">
        <v>45563</v>
      </c>
      <c r="U69" s="134"/>
      <c r="V69" s="135" t="s">
        <v>198</v>
      </c>
      <c r="W69" s="135" t="s">
        <v>198</v>
      </c>
      <c r="X69" s="135" t="s">
        <v>198</v>
      </c>
      <c r="Y69" s="135" t="s">
        <v>360</v>
      </c>
      <c r="Z69" s="135" t="s">
        <v>178</v>
      </c>
      <c r="AA69" s="135">
        <v>28</v>
      </c>
      <c r="AB69" s="135" t="s">
        <v>198</v>
      </c>
      <c r="AC69" s="135" t="s">
        <v>178</v>
      </c>
      <c r="AD69" s="136">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17</v>
      </c>
      <c r="AE69" s="276" t="s">
        <v>432</v>
      </c>
      <c r="AF69" s="3"/>
    </row>
    <row r="70" spans="1:32" ht="16.5" thickTop="1" thickBot="1" x14ac:dyDescent="0.3">
      <c r="A70" s="482">
        <f>ROW(A$52)</f>
        <v>52</v>
      </c>
      <c r="B70" s="179" t="s">
        <v>292</v>
      </c>
      <c r="C70" s="178">
        <v>11223344556</v>
      </c>
      <c r="D70" s="178" t="s">
        <v>293</v>
      </c>
      <c r="E70" s="183" t="s">
        <v>213</v>
      </c>
      <c r="F70" s="181">
        <v>11498108491</v>
      </c>
      <c r="G70" s="182" t="s">
        <v>214</v>
      </c>
      <c r="H70" s="180">
        <v>15000</v>
      </c>
      <c r="I70" s="180" t="s">
        <v>202</v>
      </c>
      <c r="J70" s="177">
        <v>45536</v>
      </c>
      <c r="K70" s="161">
        <v>45565</v>
      </c>
      <c r="L70" s="162"/>
      <c r="M70" s="163"/>
      <c r="N70" s="272"/>
      <c r="O70" s="169"/>
      <c r="P70" s="166" t="s">
        <v>304</v>
      </c>
      <c r="Q70" s="167">
        <v>45536</v>
      </c>
      <c r="R70" s="167">
        <v>45537</v>
      </c>
      <c r="S70" s="170"/>
      <c r="T70" s="161">
        <v>45563</v>
      </c>
      <c r="U70" s="151"/>
      <c r="V70" s="152" t="s">
        <v>198</v>
      </c>
      <c r="W70" s="152" t="s">
        <v>198</v>
      </c>
      <c r="X70" s="152" t="s">
        <v>198</v>
      </c>
      <c r="Y70" s="152" t="s">
        <v>360</v>
      </c>
      <c r="Z70" s="152" t="s">
        <v>198</v>
      </c>
      <c r="AA70" s="152">
        <v>28</v>
      </c>
      <c r="AB70" s="152" t="s">
        <v>198</v>
      </c>
      <c r="AC70" s="152" t="s">
        <v>178</v>
      </c>
      <c r="AD70"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29</v>
      </c>
      <c r="AE70" s="223"/>
      <c r="AF70" s="3"/>
    </row>
    <row r="71" spans="1:32" ht="16.5" thickTop="1" thickBot="1" x14ac:dyDescent="0.3">
      <c r="A71" s="482">
        <f>ROW(A$53)</f>
        <v>53</v>
      </c>
      <c r="B71" s="179" t="s">
        <v>292</v>
      </c>
      <c r="C71" s="178">
        <v>11223344556</v>
      </c>
      <c r="D71" s="178" t="s">
        <v>293</v>
      </c>
      <c r="E71" s="183" t="s">
        <v>172</v>
      </c>
      <c r="F71" s="181">
        <v>87963151792</v>
      </c>
      <c r="G71" s="182" t="s">
        <v>173</v>
      </c>
      <c r="H71" s="180">
        <v>6794</v>
      </c>
      <c r="I71" s="180" t="s">
        <v>202</v>
      </c>
      <c r="J71" s="177">
        <v>45538</v>
      </c>
      <c r="K71" s="161">
        <v>45568</v>
      </c>
      <c r="L71" s="162" t="s">
        <v>175</v>
      </c>
      <c r="M71" s="163" t="s">
        <v>176</v>
      </c>
      <c r="N71" s="272"/>
      <c r="O71" s="169"/>
      <c r="P71" s="166" t="s">
        <v>305</v>
      </c>
      <c r="Q71" s="167">
        <v>45538</v>
      </c>
      <c r="R71" s="167">
        <v>45538</v>
      </c>
      <c r="S71" s="170" t="s">
        <v>176</v>
      </c>
      <c r="T71" s="161"/>
      <c r="U71" s="151"/>
      <c r="V71" s="152" t="s">
        <v>198</v>
      </c>
      <c r="W71" s="152" t="s">
        <v>198</v>
      </c>
      <c r="X71" s="152" t="s">
        <v>198</v>
      </c>
      <c r="Y71" s="152" t="s">
        <v>360</v>
      </c>
      <c r="Z71" s="152" t="s">
        <v>198</v>
      </c>
      <c r="AA71" s="152">
        <v>30</v>
      </c>
      <c r="AB71" s="152" t="s">
        <v>198</v>
      </c>
      <c r="AC71" s="152" t="s">
        <v>178</v>
      </c>
      <c r="AD71"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31</v>
      </c>
      <c r="AE71" s="223"/>
      <c r="AF71" s="3"/>
    </row>
    <row r="72" spans="1:32" ht="16.5" thickTop="1" thickBot="1" x14ac:dyDescent="0.3">
      <c r="A72" s="482">
        <f>ROW(A$54)</f>
        <v>54</v>
      </c>
      <c r="B72" s="179" t="s">
        <v>292</v>
      </c>
      <c r="C72" s="178">
        <v>11223344556</v>
      </c>
      <c r="D72" s="178" t="s">
        <v>293</v>
      </c>
      <c r="E72" s="183" t="s">
        <v>213</v>
      </c>
      <c r="F72" s="181">
        <v>11498108491</v>
      </c>
      <c r="G72" s="182" t="s">
        <v>214</v>
      </c>
      <c r="H72" s="180">
        <v>64853</v>
      </c>
      <c r="I72" s="180" t="s">
        <v>202</v>
      </c>
      <c r="J72" s="177">
        <v>45510</v>
      </c>
      <c r="K72" s="161">
        <v>45571</v>
      </c>
      <c r="L72" s="162"/>
      <c r="M72" s="163"/>
      <c r="N72" s="272"/>
      <c r="O72" s="169"/>
      <c r="P72" s="166" t="s">
        <v>306</v>
      </c>
      <c r="Q72" s="167">
        <v>45511</v>
      </c>
      <c r="R72" s="167"/>
      <c r="S72" s="170"/>
      <c r="T72" s="161">
        <v>45545</v>
      </c>
      <c r="U72" s="151"/>
      <c r="V72" s="152" t="s">
        <v>198</v>
      </c>
      <c r="W72" s="152" t="s">
        <v>198</v>
      </c>
      <c r="X72" s="152" t="s">
        <v>198</v>
      </c>
      <c r="Y72" s="152" t="s">
        <v>360</v>
      </c>
      <c r="Z72" s="152" t="s">
        <v>198</v>
      </c>
      <c r="AA72" s="152">
        <v>35</v>
      </c>
      <c r="AB72" s="152" t="s">
        <v>198</v>
      </c>
      <c r="AC72" s="152" t="s">
        <v>178</v>
      </c>
      <c r="AD72"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61</v>
      </c>
      <c r="AE72" s="223"/>
      <c r="AF72" s="3"/>
    </row>
    <row r="73" spans="1:32" ht="16.5" thickTop="1" thickBot="1" x14ac:dyDescent="0.3">
      <c r="A73" s="482">
        <f>ROW(A$55)</f>
        <v>55</v>
      </c>
      <c r="B73" s="179" t="s">
        <v>292</v>
      </c>
      <c r="C73" s="178">
        <v>11223344556</v>
      </c>
      <c r="D73" s="178" t="s">
        <v>293</v>
      </c>
      <c r="E73" s="183" t="s">
        <v>213</v>
      </c>
      <c r="F73" s="181">
        <v>11498108491</v>
      </c>
      <c r="G73" s="182" t="s">
        <v>214</v>
      </c>
      <c r="H73" s="180">
        <v>98</v>
      </c>
      <c r="I73" s="180" t="s">
        <v>202</v>
      </c>
      <c r="J73" s="177">
        <v>45543</v>
      </c>
      <c r="K73" s="161">
        <v>45577</v>
      </c>
      <c r="L73" s="162"/>
      <c r="M73" s="163"/>
      <c r="N73" s="272"/>
      <c r="O73" s="169"/>
      <c r="P73" s="166" t="s">
        <v>308</v>
      </c>
      <c r="Q73" s="167">
        <v>45543</v>
      </c>
      <c r="R73" s="167"/>
      <c r="S73" s="170"/>
      <c r="T73" s="161">
        <v>45573</v>
      </c>
      <c r="U73" s="151"/>
      <c r="V73" s="152" t="s">
        <v>198</v>
      </c>
      <c r="W73" s="152" t="s">
        <v>198</v>
      </c>
      <c r="X73" s="152" t="s">
        <v>198</v>
      </c>
      <c r="Y73" s="152" t="s">
        <v>360</v>
      </c>
      <c r="Z73" s="152" t="s">
        <v>198</v>
      </c>
      <c r="AA73" s="152">
        <v>31</v>
      </c>
      <c r="AB73" s="152" t="s">
        <v>198</v>
      </c>
      <c r="AC73" s="152" t="s">
        <v>178</v>
      </c>
      <c r="AD73"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35</v>
      </c>
      <c r="AE73" s="223"/>
      <c r="AF73" s="3"/>
    </row>
    <row r="74" spans="1:32" ht="16.5" thickTop="1" thickBot="1" x14ac:dyDescent="0.3">
      <c r="A74" s="482">
        <f>ROW(A$56)</f>
        <v>56</v>
      </c>
      <c r="B74" s="179" t="s">
        <v>292</v>
      </c>
      <c r="C74" s="178">
        <v>11223344556</v>
      </c>
      <c r="D74" s="178" t="s">
        <v>293</v>
      </c>
      <c r="E74" s="183" t="s">
        <v>172</v>
      </c>
      <c r="F74" s="181">
        <v>87963151792</v>
      </c>
      <c r="G74" s="182" t="s">
        <v>173</v>
      </c>
      <c r="H74" s="180">
        <v>91041</v>
      </c>
      <c r="I74" s="180" t="s">
        <v>174</v>
      </c>
      <c r="J74" s="177">
        <v>45552</v>
      </c>
      <c r="K74" s="161">
        <v>45578</v>
      </c>
      <c r="L74" s="162" t="s">
        <v>175</v>
      </c>
      <c r="M74" s="163" t="s">
        <v>176</v>
      </c>
      <c r="N74" s="272"/>
      <c r="O74" s="169"/>
      <c r="P74" s="166" t="s">
        <v>309</v>
      </c>
      <c r="Q74" s="167">
        <v>45553</v>
      </c>
      <c r="R74" s="167">
        <v>45555</v>
      </c>
      <c r="S74" s="170" t="s">
        <v>192</v>
      </c>
      <c r="T74" s="161"/>
      <c r="U74" s="151"/>
      <c r="V74" s="152" t="s">
        <v>198</v>
      </c>
      <c r="W74" s="152" t="s">
        <v>198</v>
      </c>
      <c r="X74" s="152" t="s">
        <v>198</v>
      </c>
      <c r="Y74" s="152" t="s">
        <v>360</v>
      </c>
      <c r="Z74" s="152" t="s">
        <v>198</v>
      </c>
      <c r="AA74" s="152">
        <v>30</v>
      </c>
      <c r="AB74" s="152" t="s">
        <v>198</v>
      </c>
      <c r="AC74" s="152" t="s">
        <v>178</v>
      </c>
      <c r="AD74"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24</v>
      </c>
      <c r="AE74" s="223"/>
      <c r="AF74" s="3"/>
    </row>
    <row r="75" spans="1:32" ht="16.5" thickTop="1" thickBot="1" x14ac:dyDescent="0.3">
      <c r="A75" s="482">
        <f>ROW(A$57)</f>
        <v>57</v>
      </c>
      <c r="B75" s="179" t="s">
        <v>292</v>
      </c>
      <c r="C75" s="178">
        <v>11223344556</v>
      </c>
      <c r="D75" s="178" t="s">
        <v>293</v>
      </c>
      <c r="E75" s="183" t="s">
        <v>213</v>
      </c>
      <c r="F75" s="181">
        <v>11498108491</v>
      </c>
      <c r="G75" s="182" t="s">
        <v>214</v>
      </c>
      <c r="H75" s="180">
        <v>17772</v>
      </c>
      <c r="I75" s="180" t="s">
        <v>202</v>
      </c>
      <c r="J75" s="177">
        <v>45559</v>
      </c>
      <c r="K75" s="161">
        <v>45584</v>
      </c>
      <c r="L75" s="162"/>
      <c r="M75" s="163"/>
      <c r="N75" s="272"/>
      <c r="O75" s="169"/>
      <c r="P75" s="166" t="s">
        <v>310</v>
      </c>
      <c r="Q75" s="167">
        <v>45561</v>
      </c>
      <c r="R75" s="167"/>
      <c r="S75" s="170"/>
      <c r="T75" s="161">
        <v>45583</v>
      </c>
      <c r="U75" s="151"/>
      <c r="V75" s="152" t="s">
        <v>198</v>
      </c>
      <c r="W75" s="152" t="s">
        <v>198</v>
      </c>
      <c r="X75" s="152" t="s">
        <v>198</v>
      </c>
      <c r="Y75" s="152" t="s">
        <v>360</v>
      </c>
      <c r="Z75" s="152" t="s">
        <v>198</v>
      </c>
      <c r="AA75" s="152">
        <v>23</v>
      </c>
      <c r="AB75" s="152" t="s">
        <v>198</v>
      </c>
      <c r="AC75" s="152" t="s">
        <v>178</v>
      </c>
      <c r="AD75"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24</v>
      </c>
      <c r="AE75" s="223"/>
      <c r="AF75" s="3"/>
    </row>
    <row r="76" spans="1:32" ht="31.5" thickTop="1" thickBot="1" x14ac:dyDescent="0.3">
      <c r="A76" s="482">
        <f>ROW(A$58)</f>
        <v>58</v>
      </c>
      <c r="B76" s="179" t="s">
        <v>292</v>
      </c>
      <c r="C76" s="178">
        <v>11223344556</v>
      </c>
      <c r="D76" s="178" t="s">
        <v>293</v>
      </c>
      <c r="E76" s="183" t="s">
        <v>225</v>
      </c>
      <c r="F76" s="181">
        <v>39290228900</v>
      </c>
      <c r="G76" s="182" t="s">
        <v>226</v>
      </c>
      <c r="H76" s="180">
        <v>170000</v>
      </c>
      <c r="I76" s="180" t="s">
        <v>311</v>
      </c>
      <c r="J76" s="177">
        <v>45565</v>
      </c>
      <c r="K76" s="161">
        <v>45610</v>
      </c>
      <c r="L76" s="162" t="s">
        <v>295</v>
      </c>
      <c r="M76" s="163" t="s">
        <v>192</v>
      </c>
      <c r="N76" s="272"/>
      <c r="O76" s="169"/>
      <c r="P76" s="166" t="s">
        <v>312</v>
      </c>
      <c r="Q76" s="167">
        <v>45570</v>
      </c>
      <c r="R76" s="167">
        <v>45573</v>
      </c>
      <c r="S76" s="170" t="s">
        <v>192</v>
      </c>
      <c r="T76" s="161"/>
      <c r="U76" s="151"/>
      <c r="V76" s="152" t="s">
        <v>198</v>
      </c>
      <c r="W76" s="152" t="s">
        <v>198</v>
      </c>
      <c r="X76" s="152" t="s">
        <v>198</v>
      </c>
      <c r="Y76" s="152" t="s">
        <v>360</v>
      </c>
      <c r="Z76" s="152" t="s">
        <v>198</v>
      </c>
      <c r="AA76" s="152">
        <v>14</v>
      </c>
      <c r="AB76" s="152" t="s">
        <v>198</v>
      </c>
      <c r="AC76" s="152" t="s">
        <v>178</v>
      </c>
      <c r="AD76"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38</v>
      </c>
      <c r="AE76" s="223" t="s">
        <v>434</v>
      </c>
      <c r="AF76" s="3"/>
    </row>
    <row r="77" spans="1:32" ht="16.5" thickTop="1" thickBot="1" x14ac:dyDescent="0.3">
      <c r="A77" s="482">
        <f>ROW(A$59)</f>
        <v>59</v>
      </c>
      <c r="B77" s="179" t="s">
        <v>292</v>
      </c>
      <c r="C77" s="178">
        <v>11223344556</v>
      </c>
      <c r="D77" s="178" t="s">
        <v>293</v>
      </c>
      <c r="E77" s="183" t="s">
        <v>213</v>
      </c>
      <c r="F77" s="181">
        <v>11498108491</v>
      </c>
      <c r="G77" s="182" t="s">
        <v>214</v>
      </c>
      <c r="H77" s="180">
        <v>71913</v>
      </c>
      <c r="I77" s="180" t="s">
        <v>202</v>
      </c>
      <c r="J77" s="177">
        <v>45571</v>
      </c>
      <c r="K77" s="161">
        <v>45632</v>
      </c>
      <c r="L77" s="162"/>
      <c r="M77" s="163"/>
      <c r="N77" s="272"/>
      <c r="O77" s="169"/>
      <c r="P77" s="166" t="s">
        <v>314</v>
      </c>
      <c r="Q77" s="167">
        <v>45572</v>
      </c>
      <c r="R77" s="167"/>
      <c r="S77" s="170"/>
      <c r="T77" s="161">
        <v>45606</v>
      </c>
      <c r="U77" s="151"/>
      <c r="V77" s="152" t="s">
        <v>198</v>
      </c>
      <c r="W77" s="152" t="s">
        <v>198</v>
      </c>
      <c r="X77" s="152" t="s">
        <v>198</v>
      </c>
      <c r="Y77" s="152" t="s">
        <v>360</v>
      </c>
      <c r="Z77" s="152" t="s">
        <v>198</v>
      </c>
      <c r="AA77" s="152">
        <v>35</v>
      </c>
      <c r="AB77" s="152" t="s">
        <v>198</v>
      </c>
      <c r="AC77" s="152" t="s">
        <v>178</v>
      </c>
      <c r="AD77"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61</v>
      </c>
      <c r="AE77" s="223"/>
      <c r="AF77" s="3"/>
    </row>
    <row r="78" spans="1:32" ht="16.5" thickTop="1" thickBot="1" x14ac:dyDescent="0.3">
      <c r="A78" s="482">
        <f>ROW(A$60)</f>
        <v>60</v>
      </c>
      <c r="B78" s="179" t="s">
        <v>292</v>
      </c>
      <c r="C78" s="178">
        <v>11223344556</v>
      </c>
      <c r="D78" s="178" t="s">
        <v>293</v>
      </c>
      <c r="E78" s="183" t="s">
        <v>213</v>
      </c>
      <c r="F78" s="181">
        <v>11498108491</v>
      </c>
      <c r="G78" s="182" t="s">
        <v>214</v>
      </c>
      <c r="H78" s="180">
        <v>73</v>
      </c>
      <c r="I78" s="180" t="s">
        <v>202</v>
      </c>
      <c r="J78" s="177">
        <v>45598</v>
      </c>
      <c r="K78" s="161">
        <v>45636</v>
      </c>
      <c r="L78" s="162"/>
      <c r="M78" s="163"/>
      <c r="N78" s="272"/>
      <c r="O78" s="169"/>
      <c r="P78" s="166" t="s">
        <v>315</v>
      </c>
      <c r="Q78" s="167">
        <v>45600</v>
      </c>
      <c r="R78" s="167">
        <v>45600</v>
      </c>
      <c r="S78" s="170"/>
      <c r="T78" s="161">
        <v>45630</v>
      </c>
      <c r="U78" s="151"/>
      <c r="V78" s="152" t="s">
        <v>198</v>
      </c>
      <c r="W78" s="152" t="s">
        <v>198</v>
      </c>
      <c r="X78" s="152" t="s">
        <v>198</v>
      </c>
      <c r="Y78" s="152" t="s">
        <v>360</v>
      </c>
      <c r="Z78" s="152" t="s">
        <v>198</v>
      </c>
      <c r="AA78" s="152">
        <v>31</v>
      </c>
      <c r="AB78" s="152" t="s">
        <v>198</v>
      </c>
      <c r="AC78" s="152" t="s">
        <v>178</v>
      </c>
      <c r="AD78"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37</v>
      </c>
      <c r="AE78" s="222"/>
      <c r="AF78" s="3"/>
    </row>
    <row r="79" spans="1:32" ht="16.5" thickTop="1" thickBot="1" x14ac:dyDescent="0.3">
      <c r="A79" s="482">
        <f>ROW(A$61)</f>
        <v>61</v>
      </c>
      <c r="B79" s="179" t="s">
        <v>292</v>
      </c>
      <c r="C79" s="178">
        <v>11223344556</v>
      </c>
      <c r="D79" s="178" t="s">
        <v>293</v>
      </c>
      <c r="E79" s="183" t="s">
        <v>213</v>
      </c>
      <c r="F79" s="181">
        <v>11498108491</v>
      </c>
      <c r="G79" s="182" t="s">
        <v>214</v>
      </c>
      <c r="H79" s="180">
        <v>27772</v>
      </c>
      <c r="I79" s="180" t="s">
        <v>202</v>
      </c>
      <c r="J79" s="177">
        <v>45604</v>
      </c>
      <c r="K79" s="161">
        <v>45638</v>
      </c>
      <c r="L79" s="162"/>
      <c r="M79" s="163"/>
      <c r="N79" s="272"/>
      <c r="O79" s="169"/>
      <c r="P79" s="166" t="s">
        <v>316</v>
      </c>
      <c r="Q79" s="167">
        <v>45604</v>
      </c>
      <c r="R79" s="167"/>
      <c r="S79" s="170"/>
      <c r="T79" s="161">
        <v>45634</v>
      </c>
      <c r="U79" s="151"/>
      <c r="V79" s="152" t="s">
        <v>198</v>
      </c>
      <c r="W79" s="152" t="s">
        <v>198</v>
      </c>
      <c r="X79" s="152" t="s">
        <v>198</v>
      </c>
      <c r="Y79" s="152" t="s">
        <v>360</v>
      </c>
      <c r="Z79" s="152" t="s">
        <v>198</v>
      </c>
      <c r="AA79" s="152">
        <v>31</v>
      </c>
      <c r="AB79" s="152" t="s">
        <v>198</v>
      </c>
      <c r="AC79" s="152" t="s">
        <v>178</v>
      </c>
      <c r="AD79"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35</v>
      </c>
      <c r="AE79" s="223"/>
      <c r="AF79" s="3"/>
    </row>
    <row r="80" spans="1:32" ht="16.5" thickTop="1" thickBot="1" x14ac:dyDescent="0.3">
      <c r="A80" s="482">
        <f>ROW(A$62)</f>
        <v>62</v>
      </c>
      <c r="B80" s="179" t="s">
        <v>292</v>
      </c>
      <c r="C80" s="178">
        <v>11223344556</v>
      </c>
      <c r="D80" s="178" t="s">
        <v>293</v>
      </c>
      <c r="E80" s="183" t="s">
        <v>172</v>
      </c>
      <c r="F80" s="181">
        <v>87963151792</v>
      </c>
      <c r="G80" s="182" t="s">
        <v>173</v>
      </c>
      <c r="H80" s="180">
        <v>93020</v>
      </c>
      <c r="I80" s="180" t="s">
        <v>174</v>
      </c>
      <c r="J80" s="177">
        <v>45613</v>
      </c>
      <c r="K80" s="161">
        <v>45639</v>
      </c>
      <c r="L80" s="162" t="s">
        <v>175</v>
      </c>
      <c r="M80" s="163" t="s">
        <v>176</v>
      </c>
      <c r="N80" s="272"/>
      <c r="O80" s="169"/>
      <c r="P80" s="166" t="s">
        <v>317</v>
      </c>
      <c r="Q80" s="167">
        <v>45614</v>
      </c>
      <c r="R80" s="167">
        <v>45555</v>
      </c>
      <c r="S80" s="170" t="s">
        <v>192</v>
      </c>
      <c r="T80" s="161"/>
      <c r="U80" s="151"/>
      <c r="V80" s="152" t="s">
        <v>198</v>
      </c>
      <c r="W80" s="152" t="s">
        <v>198</v>
      </c>
      <c r="X80" s="152" t="s">
        <v>198</v>
      </c>
      <c r="Y80" s="152" t="s">
        <v>360</v>
      </c>
      <c r="Z80" s="152" t="s">
        <v>198</v>
      </c>
      <c r="AA80" s="152">
        <v>30</v>
      </c>
      <c r="AB80" s="152" t="s">
        <v>198</v>
      </c>
      <c r="AC80" s="152" t="s">
        <v>178</v>
      </c>
      <c r="AD80"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26</v>
      </c>
      <c r="AE80" s="222"/>
      <c r="AF80" s="3"/>
    </row>
    <row r="81" spans="1:32" ht="16.5" thickTop="1" thickBot="1" x14ac:dyDescent="0.3">
      <c r="A81" s="482">
        <f>ROW(A$63)</f>
        <v>63</v>
      </c>
      <c r="B81" s="179" t="s">
        <v>292</v>
      </c>
      <c r="C81" s="178">
        <v>11223344556</v>
      </c>
      <c r="D81" s="178" t="s">
        <v>293</v>
      </c>
      <c r="E81" s="183" t="s">
        <v>213</v>
      </c>
      <c r="F81" s="181">
        <v>11498108491</v>
      </c>
      <c r="G81" s="182" t="s">
        <v>214</v>
      </c>
      <c r="H81" s="180">
        <v>37081</v>
      </c>
      <c r="I81" s="180" t="s">
        <v>202</v>
      </c>
      <c r="J81" s="177">
        <v>45641</v>
      </c>
      <c r="K81" s="161">
        <v>45645</v>
      </c>
      <c r="L81" s="162"/>
      <c r="M81" s="163"/>
      <c r="N81" s="272"/>
      <c r="O81" s="169"/>
      <c r="P81" s="166" t="s">
        <v>318</v>
      </c>
      <c r="Q81" s="167">
        <v>45641</v>
      </c>
      <c r="R81" s="167">
        <v>45647</v>
      </c>
      <c r="S81" s="170"/>
      <c r="T81" s="161">
        <v>45651</v>
      </c>
      <c r="U81" s="151"/>
      <c r="V81" s="152" t="s">
        <v>198</v>
      </c>
      <c r="W81" s="152" t="s">
        <v>198</v>
      </c>
      <c r="X81" s="152" t="s">
        <v>198</v>
      </c>
      <c r="Y81" s="152" t="s">
        <v>360</v>
      </c>
      <c r="Z81" s="152" t="s">
        <v>198</v>
      </c>
      <c r="AA81" s="152">
        <v>11</v>
      </c>
      <c r="AB81" s="152" t="s">
        <v>198</v>
      </c>
      <c r="AC81" s="152" t="s">
        <v>178</v>
      </c>
      <c r="AD81"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0</v>
      </c>
      <c r="AE81" s="223" t="s">
        <v>435</v>
      </c>
      <c r="AF81" s="3"/>
    </row>
    <row r="82" spans="1:32" ht="16.5" thickTop="1" thickBot="1" x14ac:dyDescent="0.3">
      <c r="A82" s="482">
        <f>ROW(A$64)</f>
        <v>64</v>
      </c>
      <c r="B82" s="179" t="s">
        <v>319</v>
      </c>
      <c r="C82" s="178" t="s">
        <v>110</v>
      </c>
      <c r="D82" s="178" t="s">
        <v>110</v>
      </c>
      <c r="E82" s="183" t="s">
        <v>172</v>
      </c>
      <c r="F82" s="181">
        <v>87963151792</v>
      </c>
      <c r="G82" s="182" t="s">
        <v>173</v>
      </c>
      <c r="H82" s="180">
        <v>59878</v>
      </c>
      <c r="I82" s="180" t="s">
        <v>174</v>
      </c>
      <c r="J82" s="177">
        <v>45490</v>
      </c>
      <c r="K82" s="161">
        <v>45510</v>
      </c>
      <c r="L82" s="162" t="s">
        <v>175</v>
      </c>
      <c r="M82" s="163" t="s">
        <v>192</v>
      </c>
      <c r="N82" s="272"/>
      <c r="O82" s="169"/>
      <c r="P82" s="166" t="s">
        <v>323</v>
      </c>
      <c r="Q82" s="167">
        <v>45491</v>
      </c>
      <c r="R82" s="167">
        <v>45493</v>
      </c>
      <c r="S82" s="170" t="s">
        <v>176</v>
      </c>
      <c r="T82" s="161"/>
      <c r="U82" s="151"/>
      <c r="V82" s="152" t="s">
        <v>198</v>
      </c>
      <c r="W82" s="152" t="s">
        <v>198</v>
      </c>
      <c r="X82" s="152" t="s">
        <v>198</v>
      </c>
      <c r="Y82" s="152" t="s">
        <v>360</v>
      </c>
      <c r="Z82" s="152" t="s">
        <v>198</v>
      </c>
      <c r="AA82" s="152">
        <v>14</v>
      </c>
      <c r="AB82" s="152" t="s">
        <v>198</v>
      </c>
      <c r="AC82" s="152" t="s">
        <v>178</v>
      </c>
      <c r="AD82"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18</v>
      </c>
      <c r="AE82" s="222"/>
      <c r="AF82" s="3"/>
    </row>
    <row r="83" spans="1:32" ht="16.5" thickTop="1" thickBot="1" x14ac:dyDescent="0.3">
      <c r="A83" s="522">
        <f>ROW(A$65)</f>
        <v>65</v>
      </c>
      <c r="B83" s="179" t="s">
        <v>319</v>
      </c>
      <c r="C83" s="178" t="s">
        <v>110</v>
      </c>
      <c r="D83" s="178" t="s">
        <v>110</v>
      </c>
      <c r="E83" s="183" t="s">
        <v>172</v>
      </c>
      <c r="F83" s="181">
        <v>87963151792</v>
      </c>
      <c r="G83" s="182" t="s">
        <v>173</v>
      </c>
      <c r="H83" s="180">
        <v>69878</v>
      </c>
      <c r="I83" s="180" t="s">
        <v>174</v>
      </c>
      <c r="J83" s="177">
        <v>45491</v>
      </c>
      <c r="K83" s="161">
        <v>45511</v>
      </c>
      <c r="L83" s="162" t="s">
        <v>175</v>
      </c>
      <c r="M83" s="163" t="s">
        <v>192</v>
      </c>
      <c r="N83" s="272"/>
      <c r="O83" s="169"/>
      <c r="P83" s="166" t="s">
        <v>324</v>
      </c>
      <c r="Q83" s="167">
        <v>45492</v>
      </c>
      <c r="R83" s="167">
        <v>45494</v>
      </c>
      <c r="S83" s="170" t="s">
        <v>176</v>
      </c>
      <c r="T83" s="161"/>
      <c r="U83" s="151" t="s">
        <v>178</v>
      </c>
      <c r="V83" s="152" t="s">
        <v>198</v>
      </c>
      <c r="W83" s="152" t="s">
        <v>198</v>
      </c>
      <c r="X83" s="152" t="s">
        <v>198</v>
      </c>
      <c r="Y83" s="152" t="s">
        <v>360</v>
      </c>
      <c r="Z83" s="152" t="s">
        <v>198</v>
      </c>
      <c r="AA83" s="152">
        <v>14</v>
      </c>
      <c r="AB83" s="152" t="s">
        <v>198</v>
      </c>
      <c r="AC83" s="152" t="s">
        <v>178</v>
      </c>
      <c r="AD83" s="153">
        <f>_xlfn.LET(_xlpm.CalculatedDays,IF(SBTCPDataset_Steps_5_6[[#This Row],[RCTI ]]="Yes",_xlfn.DAYS(SBTCPDataset_Steps_5_6[[#This Row],[Payment date]],SBTCPDataset_Steps_5_6[[#This Row],[Invoice issue date]]),
IF(AND(ISBLANK(SBTCPDataset_Steps_5_6[[#This Row],[Invoice issue date]]),ISBLANK(SBTCPDataset_Steps_5_6[[#This Row],[Notice for payment issue date]])),_xlfn.DAYS(SBTCPDataset_Steps_5_6[[#This Row],[Payment date]],SBTCPDataset_Steps_5_6[[#This Row],[Supply date ]]),
IF(ISBLANK(SBTCPDataset_Steps_5_6[[#This Row],[Invoice issue date]]),_xlfn.DAYS(SBTCPDataset_Steps_5_6[[#This Row],[Payment date]],SBTCPDataset_Steps_5_6[[#This Row],[Notice for payment issue date]]),
MIN(_xlfn.DAYS(SBTCPDataset_Steps_5_6[[#This Row],[Payment date]],SBTCPDataset_Steps_5_6[[#This Row],[Invoice issue date]]),_xlfn.DAYS(SBTCPDataset_Steps_5_6[[#This Row],[Payment date]],SBTCPDataset_Steps_5_6[[#This Row],[Invoice receipt date]]))))),IF(_xlpm.CalculatedDays&lt;=0,0,_xlpm.CalculatedDays+1))</f>
        <v>18</v>
      </c>
      <c r="AE83" s="223"/>
      <c r="AF83" s="3"/>
    </row>
    <row r="84" spans="1:32" ht="15.75" thickTop="1" x14ac:dyDescent="0.25">
      <c r="A84" s="3"/>
      <c r="B84" s="1"/>
    </row>
    <row r="85" spans="1:32" hidden="1" x14ac:dyDescent="0.25">
      <c r="A85" s="3"/>
      <c r="B85" s="1"/>
    </row>
    <row r="86" spans="1:32" s="1" customFormat="1" hidden="1" x14ac:dyDescent="0.25">
      <c r="A86" s="3"/>
      <c r="C86"/>
      <c r="D86"/>
      <c r="E86"/>
      <c r="F86"/>
      <c r="G86"/>
      <c r="H86"/>
      <c r="I86"/>
      <c r="J86"/>
      <c r="K86"/>
      <c r="L86"/>
      <c r="M86"/>
      <c r="N86"/>
      <c r="O86"/>
      <c r="P86"/>
      <c r="Q86"/>
      <c r="R86"/>
      <c r="S86"/>
      <c r="T86"/>
      <c r="U86"/>
      <c r="V86"/>
      <c r="W86"/>
      <c r="X86"/>
      <c r="Y86"/>
      <c r="Z86"/>
      <c r="AA86"/>
      <c r="AB86"/>
      <c r="AC86"/>
      <c r="AD86"/>
      <c r="AE86"/>
      <c r="AF86"/>
    </row>
    <row r="87" spans="1:32" s="1" customFormat="1" hidden="1" x14ac:dyDescent="0.25">
      <c r="A87" s="3"/>
      <c r="C87"/>
      <c r="D87"/>
      <c r="E87"/>
      <c r="F87"/>
      <c r="G87"/>
      <c r="H87"/>
      <c r="I87"/>
      <c r="J87"/>
      <c r="K87"/>
      <c r="L87"/>
      <c r="M87"/>
      <c r="N87"/>
      <c r="O87"/>
      <c r="P87"/>
      <c r="Q87"/>
      <c r="R87"/>
      <c r="S87"/>
      <c r="T87"/>
      <c r="U87"/>
      <c r="V87"/>
      <c r="W87"/>
      <c r="X87"/>
      <c r="Y87"/>
      <c r="Z87"/>
      <c r="AA87"/>
      <c r="AB87"/>
      <c r="AC87"/>
      <c r="AD87"/>
      <c r="AE87"/>
      <c r="AF87"/>
    </row>
    <row r="88" spans="1:32" s="1" customFormat="1" hidden="1" x14ac:dyDescent="0.25">
      <c r="A88" s="3"/>
      <c r="C88"/>
      <c r="D88"/>
      <c r="E88"/>
      <c r="F88"/>
      <c r="G88"/>
      <c r="H88"/>
      <c r="I88"/>
      <c r="J88"/>
      <c r="K88"/>
      <c r="L88"/>
      <c r="M88"/>
      <c r="N88"/>
      <c r="O88"/>
      <c r="P88"/>
      <c r="Q88"/>
      <c r="R88"/>
      <c r="S88"/>
      <c r="T88"/>
      <c r="U88"/>
      <c r="V88"/>
      <c r="W88"/>
      <c r="X88"/>
      <c r="Y88"/>
      <c r="Z88"/>
      <c r="AA88"/>
      <c r="AB88"/>
      <c r="AC88"/>
      <c r="AD88"/>
      <c r="AE88"/>
      <c r="AF88"/>
    </row>
    <row r="89" spans="1:32" s="1" customFormat="1" hidden="1" x14ac:dyDescent="0.25">
      <c r="A89" s="3"/>
      <c r="C89"/>
      <c r="D89"/>
      <c r="E89"/>
      <c r="F89"/>
      <c r="G89"/>
      <c r="H89"/>
      <c r="I89"/>
      <c r="J89"/>
      <c r="K89"/>
      <c r="L89"/>
      <c r="M89"/>
      <c r="N89"/>
      <c r="O89"/>
      <c r="P89"/>
      <c r="Q89"/>
      <c r="R89"/>
      <c r="S89"/>
      <c r="T89"/>
      <c r="U89"/>
      <c r="V89"/>
      <c r="W89"/>
      <c r="X89"/>
      <c r="Y89"/>
      <c r="Z89"/>
      <c r="AA89"/>
      <c r="AB89"/>
      <c r="AC89"/>
      <c r="AD89"/>
      <c r="AE89"/>
      <c r="AF89"/>
    </row>
    <row r="90" spans="1:32" s="1" customFormat="1" hidden="1" x14ac:dyDescent="0.25">
      <c r="A90" s="3"/>
      <c r="C90"/>
      <c r="D90"/>
      <c r="E90"/>
      <c r="F90"/>
      <c r="G90"/>
      <c r="H90"/>
      <c r="I90"/>
      <c r="J90"/>
      <c r="K90"/>
      <c r="L90"/>
      <c r="M90"/>
      <c r="N90"/>
      <c r="O90"/>
      <c r="P90"/>
      <c r="Q90"/>
      <c r="R90"/>
      <c r="S90"/>
      <c r="T90"/>
      <c r="U90"/>
      <c r="V90"/>
      <c r="W90"/>
      <c r="X90"/>
      <c r="Y90"/>
      <c r="Z90"/>
      <c r="AA90"/>
      <c r="AB90"/>
      <c r="AC90"/>
      <c r="AD90"/>
      <c r="AE90"/>
      <c r="AF90"/>
    </row>
    <row r="91" spans="1:32" s="1" customFormat="1" hidden="1" x14ac:dyDescent="0.25">
      <c r="A91" s="3"/>
      <c r="C91"/>
      <c r="D91"/>
      <c r="E91"/>
      <c r="F91"/>
      <c r="G91"/>
      <c r="H91"/>
      <c r="I91"/>
      <c r="J91"/>
      <c r="K91"/>
      <c r="L91"/>
      <c r="M91"/>
      <c r="N91"/>
      <c r="O91"/>
      <c r="P91"/>
      <c r="Q91"/>
      <c r="R91"/>
      <c r="S91"/>
      <c r="T91"/>
      <c r="U91"/>
      <c r="V91"/>
      <c r="W91"/>
      <c r="X91"/>
      <c r="Y91"/>
      <c r="Z91"/>
      <c r="AA91"/>
      <c r="AB91"/>
      <c r="AC91"/>
      <c r="AD91"/>
      <c r="AE91"/>
      <c r="AF91"/>
    </row>
  </sheetData>
  <sheetProtection algorithmName="SHA-512" hashValue="9lNA6x9iE5rEhzRk30+JcksCcMA5ZLU2itQRFrgNnsNJDErjpFi1bGceY6q6Lnesb0k0ubcNd80y2DWWKpyoIA==" saltValue="Rmm+GJ1IvhR7ouXrgEHZag==" spinCount="100000" sheet="1" objects="1" scenarios="1" formatRows="0" autoFilter="0"/>
  <mergeCells count="21">
    <mergeCell ref="B16:H16"/>
    <mergeCell ref="L16:M16"/>
    <mergeCell ref="N16:O16"/>
    <mergeCell ref="P16:T16"/>
    <mergeCell ref="U16:AD16"/>
    <mergeCell ref="V7:V13"/>
    <mergeCell ref="AD7:AD8"/>
    <mergeCell ref="AA11:AD11"/>
    <mergeCell ref="AA12:AD12"/>
    <mergeCell ref="AA13:AD13"/>
    <mergeCell ref="W12:Z12"/>
    <mergeCell ref="W13:Z13"/>
    <mergeCell ref="AA9:AD9"/>
    <mergeCell ref="AA10:AD10"/>
    <mergeCell ref="W7:AC7"/>
    <mergeCell ref="W8:AC8"/>
    <mergeCell ref="AB5:AD5"/>
    <mergeCell ref="Z5:AA5"/>
    <mergeCell ref="W9:Z9"/>
    <mergeCell ref="W10:Z10"/>
    <mergeCell ref="W11:Z11"/>
  </mergeCells>
  <conditionalFormatting sqref="L1:M4">
    <cfRule type="expression" dxfId="0" priority="3">
      <formula>$A1=0</formula>
    </cfRule>
  </conditionalFormatting>
  <dataValidations count="3">
    <dataValidation allowBlank="1" showErrorMessage="1" sqref="AA18" xr:uid="{C384460A-E623-459F-B432-CEC591F51B1B}"/>
    <dataValidation allowBlank="1" showInputMessage="1" showErrorMessage="1" prompt="In this formula references in square brackets refer to column headings._x000a_E.G. [@[RCT]] refers to column W" sqref="AD19 AD21:AD83" xr:uid="{83BBB962-4865-4E84-8E99-7A7EBE0D6B2B}"/>
    <dataValidation allowBlank="1" showInputMessage="1" showErrorMessage="1" promptTitle="Formula Note:" prompt="References in square brackets refer to column headings._x000a_E.G. [@[RCTI ]] refers to column W" sqref="AD20" xr:uid="{AD7197D1-E83F-44D0-8B09-31D79F2F432C}"/>
  </dataValidations>
  <pageMargins left="0.7" right="0.7" top="0.75" bottom="0.75" header="0.3" footer="0.3"/>
  <pageSetup paperSize="9"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AB089-2A3C-48AD-8C13-F6EC8AC326F8}">
  <sheetPr codeName="Sheet11"/>
  <dimension ref="A1:AF83"/>
  <sheetViews>
    <sheetView showGridLines="0" showRowColHeaders="0" zoomScaleNormal="100" workbookViewId="0">
      <pane xSplit="1" ySplit="9" topLeftCell="B10" activePane="bottomRight" state="frozen"/>
      <selection pane="topRight" activeCell="B1" sqref="B1"/>
      <selection pane="bottomLeft" activeCell="A10" sqref="A10"/>
      <selection pane="bottomRight" activeCell="A10" sqref="A10"/>
    </sheetView>
  </sheetViews>
  <sheetFormatPr defaultColWidth="0" defaultRowHeight="15" zeroHeight="1" x14ac:dyDescent="0.25"/>
  <cols>
    <col min="1" max="1" width="3.85546875" customWidth="1"/>
    <col min="2" max="2" width="13.28515625" style="1" customWidth="1"/>
    <col min="3" max="3" width="14" customWidth="1"/>
    <col min="4" max="4" width="12" customWidth="1"/>
    <col min="5" max="5" width="14.42578125" customWidth="1"/>
    <col min="6" max="6" width="14" customWidth="1"/>
    <col min="7" max="7" width="12" customWidth="1"/>
    <col min="8" max="8" width="11.140625" bestFit="1" customWidth="1"/>
    <col min="9" max="9" width="37.28515625" customWidth="1"/>
    <col min="10" max="11" width="13.28515625" customWidth="1"/>
    <col min="12" max="12" width="14.28515625" customWidth="1"/>
    <col min="13" max="13" width="17.85546875" bestFit="1" customWidth="1"/>
    <col min="14" max="15" width="13.28515625" customWidth="1"/>
    <col min="16" max="16" width="12.5703125" bestFit="1" customWidth="1"/>
    <col min="17" max="18" width="13.28515625" customWidth="1"/>
    <col min="19" max="19" width="18.140625" bestFit="1" customWidth="1"/>
    <col min="20" max="20" width="15.140625" customWidth="1"/>
    <col min="21" max="21" width="19.7109375" customWidth="1"/>
    <col min="22" max="24" width="16.7109375" customWidth="1"/>
    <col min="25" max="25" width="18.5703125" bestFit="1" customWidth="1"/>
    <col min="26" max="30" width="16.7109375" customWidth="1"/>
    <col min="31" max="32" width="2.28515625" customWidth="1"/>
    <col min="33" max="16384" width="9.140625" hidden="1"/>
  </cols>
  <sheetData>
    <row r="1" spans="1:32" ht="36" x14ac:dyDescent="0.55000000000000004">
      <c r="A1" s="3"/>
      <c r="B1" s="3"/>
      <c r="C1" s="26" t="s">
        <v>76</v>
      </c>
      <c r="D1" s="3"/>
      <c r="E1" s="3"/>
      <c r="F1" s="12"/>
      <c r="G1" s="12"/>
      <c r="H1" s="3"/>
      <c r="I1" s="3"/>
      <c r="J1" s="3"/>
      <c r="K1" s="3"/>
      <c r="L1" s="12"/>
      <c r="M1" s="12"/>
      <c r="N1" s="12"/>
      <c r="O1" s="12"/>
      <c r="P1" s="12"/>
      <c r="Q1" s="12"/>
      <c r="R1" s="12"/>
      <c r="S1" s="12"/>
      <c r="T1" s="3"/>
      <c r="U1" s="3"/>
      <c r="V1" s="3"/>
      <c r="W1" s="3"/>
      <c r="X1" s="3"/>
      <c r="Y1" s="3"/>
      <c r="Z1" s="3"/>
      <c r="AA1" s="3"/>
      <c r="AB1" s="3"/>
      <c r="AC1" s="3"/>
      <c r="AD1" s="3"/>
      <c r="AE1" s="3"/>
      <c r="AF1" s="3"/>
    </row>
    <row r="2" spans="1:32" ht="26.25" x14ac:dyDescent="0.25">
      <c r="A2" s="3"/>
      <c r="B2" s="13"/>
      <c r="C2" s="27" t="s">
        <v>394</v>
      </c>
      <c r="D2" s="3"/>
      <c r="E2" s="3"/>
      <c r="F2" s="3"/>
      <c r="G2" s="3"/>
      <c r="H2" s="3"/>
      <c r="I2" s="3"/>
      <c r="J2" s="3"/>
      <c r="K2" s="3"/>
      <c r="L2" s="3"/>
      <c r="M2" s="3"/>
      <c r="N2" s="3"/>
      <c r="O2" s="3"/>
      <c r="P2" s="12"/>
      <c r="Q2" s="12"/>
      <c r="R2" s="12"/>
      <c r="S2" s="12"/>
      <c r="T2" s="3"/>
      <c r="U2" s="3"/>
      <c r="V2" s="3"/>
      <c r="W2" s="3"/>
      <c r="X2" s="3"/>
      <c r="Y2" s="3"/>
      <c r="Z2" s="3"/>
      <c r="AA2" s="3"/>
      <c r="AB2" s="3"/>
      <c r="AC2" s="3"/>
      <c r="AD2" s="3"/>
      <c r="AE2" s="3"/>
      <c r="AF2" s="3"/>
    </row>
    <row r="3" spans="1:32" s="75" customFormat="1" ht="21" x14ac:dyDescent="0.35">
      <c r="A3" s="73"/>
      <c r="B3" s="74"/>
      <c r="C3" s="73"/>
      <c r="D3" s="73"/>
      <c r="E3" s="73"/>
      <c r="F3" s="73"/>
      <c r="G3" s="73"/>
      <c r="H3" s="73"/>
      <c r="I3" s="73"/>
      <c r="J3" s="73"/>
      <c r="K3" s="73"/>
      <c r="L3" s="73"/>
      <c r="M3" s="73"/>
      <c r="N3" s="73"/>
      <c r="O3" s="73"/>
      <c r="P3" s="12"/>
      <c r="Q3" s="12"/>
      <c r="R3" s="12"/>
      <c r="S3" s="12"/>
      <c r="T3" s="73"/>
      <c r="U3" s="73"/>
      <c r="V3" s="73"/>
      <c r="W3" s="73"/>
      <c r="X3" s="73"/>
      <c r="Y3" s="73"/>
      <c r="Z3" s="73"/>
      <c r="AA3" s="73"/>
      <c r="AB3" s="73"/>
      <c r="AC3" s="73"/>
      <c r="AD3" s="73"/>
      <c r="AE3" s="73"/>
      <c r="AF3" s="73"/>
    </row>
    <row r="4" spans="1:32" s="75" customFormat="1" ht="31.5" customHeight="1" x14ac:dyDescent="0.35">
      <c r="A4" s="73"/>
      <c r="B4" s="74"/>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row>
    <row r="5" spans="1:32" s="75" customFormat="1" ht="20.25" customHeight="1" x14ac:dyDescent="0.35">
      <c r="A5" s="73"/>
      <c r="B5" s="74"/>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row>
    <row r="6" spans="1:32" s="75" customFormat="1" ht="21" x14ac:dyDescent="0.35">
      <c r="A6" s="73"/>
      <c r="B6" s="74"/>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row>
    <row r="7" spans="1:32" s="14" customFormat="1" ht="30" customHeight="1" x14ac:dyDescent="0.25">
      <c r="A7" s="24"/>
      <c r="B7" s="647" t="s">
        <v>148</v>
      </c>
      <c r="C7" s="647"/>
      <c r="D7" s="647"/>
      <c r="E7" s="647"/>
      <c r="F7" s="647"/>
      <c r="G7" s="647"/>
      <c r="H7" s="647"/>
      <c r="I7" s="30"/>
      <c r="J7" s="30"/>
      <c r="K7" s="76"/>
      <c r="L7" s="574" t="s">
        <v>149</v>
      </c>
      <c r="M7" s="575"/>
      <c r="N7" s="570" t="s">
        <v>150</v>
      </c>
      <c r="O7" s="571"/>
      <c r="P7" s="572" t="s">
        <v>151</v>
      </c>
      <c r="Q7" s="572"/>
      <c r="R7" s="572"/>
      <c r="S7" s="572"/>
      <c r="T7" s="573"/>
      <c r="U7" s="606" t="s">
        <v>152</v>
      </c>
      <c r="V7" s="607"/>
      <c r="W7" s="607"/>
      <c r="X7" s="607"/>
      <c r="Y7" s="607"/>
      <c r="Z7" s="607"/>
      <c r="AA7" s="607"/>
      <c r="AB7" s="607"/>
      <c r="AC7" s="607"/>
      <c r="AD7" s="608"/>
      <c r="AE7" s="24"/>
      <c r="AF7" s="24"/>
    </row>
    <row r="8" spans="1:32" s="65" customFormat="1" ht="5.25" x14ac:dyDescent="0.15">
      <c r="A8" s="60"/>
      <c r="B8" s="61"/>
      <c r="C8" s="61"/>
      <c r="D8" s="61"/>
      <c r="E8" s="61"/>
      <c r="F8" s="61"/>
      <c r="G8" s="61"/>
      <c r="H8" s="61"/>
      <c r="I8" s="60"/>
      <c r="J8" s="60"/>
      <c r="K8" s="77"/>
      <c r="L8" s="62"/>
      <c r="M8" s="78"/>
      <c r="N8" s="62"/>
      <c r="O8" s="78"/>
      <c r="P8" s="63"/>
      <c r="Q8" s="63"/>
      <c r="R8" s="63"/>
      <c r="S8" s="63"/>
      <c r="T8" s="79"/>
      <c r="U8" s="81"/>
      <c r="V8" s="81"/>
      <c r="W8" s="81"/>
      <c r="X8" s="81"/>
      <c r="Y8" s="81"/>
      <c r="Z8" s="81"/>
      <c r="AA8" s="81"/>
      <c r="AB8" s="81"/>
      <c r="AC8" s="81"/>
      <c r="AD8" s="314"/>
      <c r="AE8" s="60"/>
      <c r="AF8" s="60"/>
    </row>
    <row r="9" spans="1:32" s="15" customFormat="1" ht="63.75" thickBot="1" x14ac:dyDescent="0.3">
      <c r="A9" s="23"/>
      <c r="B9" s="376" t="s">
        <v>154</v>
      </c>
      <c r="C9" s="377" t="s">
        <v>155</v>
      </c>
      <c r="D9" s="377" t="s">
        <v>156</v>
      </c>
      <c r="E9" s="377" t="s">
        <v>157</v>
      </c>
      <c r="F9" s="377" t="s">
        <v>158</v>
      </c>
      <c r="G9" s="377" t="s">
        <v>159</v>
      </c>
      <c r="H9" s="378" t="s">
        <v>53</v>
      </c>
      <c r="I9" s="377" t="s">
        <v>160</v>
      </c>
      <c r="J9" s="379" t="s">
        <v>356</v>
      </c>
      <c r="K9" s="380" t="s">
        <v>56</v>
      </c>
      <c r="L9" s="277" t="s">
        <v>163</v>
      </c>
      <c r="M9" s="380" t="s">
        <v>164</v>
      </c>
      <c r="N9" s="277" t="s">
        <v>165</v>
      </c>
      <c r="O9" s="380" t="s">
        <v>166</v>
      </c>
      <c r="P9" s="277" t="s">
        <v>167</v>
      </c>
      <c r="Q9" s="277" t="s">
        <v>44</v>
      </c>
      <c r="R9" s="381" t="s">
        <v>48</v>
      </c>
      <c r="S9" s="277" t="s">
        <v>168</v>
      </c>
      <c r="T9" s="382" t="s">
        <v>41</v>
      </c>
      <c r="U9" s="383" t="s">
        <v>169</v>
      </c>
      <c r="V9" s="384" t="s">
        <v>357</v>
      </c>
      <c r="W9" s="379" t="s">
        <v>358</v>
      </c>
      <c r="X9" s="379" t="s">
        <v>337</v>
      </c>
      <c r="Y9" s="379" t="s">
        <v>339</v>
      </c>
      <c r="Z9" s="379" t="s">
        <v>340</v>
      </c>
      <c r="AA9" s="385" t="s">
        <v>60</v>
      </c>
      <c r="AB9" s="386" t="s">
        <v>395</v>
      </c>
      <c r="AC9" s="373" t="s">
        <v>398</v>
      </c>
      <c r="AD9" s="324" t="s">
        <v>63</v>
      </c>
      <c r="AE9" s="23"/>
      <c r="AF9" s="23"/>
    </row>
    <row r="10" spans="1:32" ht="16.5" thickTop="1" thickBot="1" x14ac:dyDescent="0.3">
      <c r="A10" s="482">
        <f>ROW(A$1)</f>
        <v>1</v>
      </c>
      <c r="B10" s="347" t="s">
        <v>171</v>
      </c>
      <c r="C10" s="348">
        <v>11111111111</v>
      </c>
      <c r="D10" s="348">
        <v>111111111</v>
      </c>
      <c r="E10" s="349" t="s">
        <v>172</v>
      </c>
      <c r="F10" s="350">
        <v>87963151792</v>
      </c>
      <c r="G10" s="351" t="s">
        <v>173</v>
      </c>
      <c r="H10" s="352">
        <v>34552</v>
      </c>
      <c r="I10" s="352" t="s">
        <v>174</v>
      </c>
      <c r="J10" s="353">
        <v>45446</v>
      </c>
      <c r="K10" s="354">
        <v>45476</v>
      </c>
      <c r="L10" s="355" t="s">
        <v>175</v>
      </c>
      <c r="M10" s="356" t="s">
        <v>176</v>
      </c>
      <c r="N10" s="357"/>
      <c r="O10" s="358"/>
      <c r="P10" s="359" t="s">
        <v>177</v>
      </c>
      <c r="Q10" s="360">
        <v>45448</v>
      </c>
      <c r="R10" s="360">
        <v>45448</v>
      </c>
      <c r="S10" s="360" t="s">
        <v>176</v>
      </c>
      <c r="T10" s="354"/>
      <c r="U10" s="361"/>
      <c r="V10" s="374" t="s">
        <v>178</v>
      </c>
      <c r="W10" s="374" t="s">
        <v>198</v>
      </c>
      <c r="X10" s="374" t="s">
        <v>198</v>
      </c>
      <c r="Y10" s="374" t="s">
        <v>360</v>
      </c>
      <c r="Z10" s="374" t="s">
        <v>198</v>
      </c>
      <c r="AA10" s="374">
        <v>30</v>
      </c>
      <c r="AB10" s="374" t="s">
        <v>198</v>
      </c>
      <c r="AC10" s="374" t="s">
        <v>178</v>
      </c>
      <c r="AD10" s="375">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29</v>
      </c>
      <c r="AE10" s="3"/>
      <c r="AF10" s="3"/>
    </row>
    <row r="11" spans="1:32" ht="16.5" thickTop="1" thickBot="1" x14ac:dyDescent="0.3">
      <c r="A11" s="482">
        <f>ROW(A$2)</f>
        <v>2</v>
      </c>
      <c r="B11" s="154" t="s">
        <v>171</v>
      </c>
      <c r="C11" s="155">
        <v>11111111111</v>
      </c>
      <c r="D11" s="155">
        <v>111111111</v>
      </c>
      <c r="E11" s="156" t="s">
        <v>179</v>
      </c>
      <c r="F11" s="157">
        <v>58532774186</v>
      </c>
      <c r="G11" s="158" t="s">
        <v>180</v>
      </c>
      <c r="H11" s="159">
        <v>5000</v>
      </c>
      <c r="I11" s="159" t="s">
        <v>181</v>
      </c>
      <c r="J11" s="160">
        <v>45473</v>
      </c>
      <c r="K11" s="161">
        <v>45478</v>
      </c>
      <c r="L11" s="162" t="s">
        <v>182</v>
      </c>
      <c r="M11" s="163" t="s">
        <v>183</v>
      </c>
      <c r="N11" s="164"/>
      <c r="O11" s="165"/>
      <c r="P11" s="166"/>
      <c r="Q11" s="167"/>
      <c r="R11" s="167"/>
      <c r="S11" s="167"/>
      <c r="T11" s="161"/>
      <c r="U11" s="151"/>
      <c r="V11" s="152" t="s">
        <v>178</v>
      </c>
      <c r="W11" s="152" t="s">
        <v>198</v>
      </c>
      <c r="X11" s="152" t="s">
        <v>198</v>
      </c>
      <c r="Y11" s="152" t="s">
        <v>360</v>
      </c>
      <c r="Z11" s="152" t="s">
        <v>198</v>
      </c>
      <c r="AA11" s="152">
        <v>7</v>
      </c>
      <c r="AB11" s="152" t="s">
        <v>198</v>
      </c>
      <c r="AC11" s="152" t="s">
        <v>178</v>
      </c>
      <c r="AD11"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6</v>
      </c>
      <c r="AE11" s="3"/>
      <c r="AF11" s="3"/>
    </row>
    <row r="12" spans="1:32" ht="16.5" thickTop="1" thickBot="1" x14ac:dyDescent="0.3">
      <c r="A12" s="482">
        <f>ROW(A$3)</f>
        <v>3</v>
      </c>
      <c r="B12" s="154" t="s">
        <v>171</v>
      </c>
      <c r="C12" s="155">
        <v>11111111111</v>
      </c>
      <c r="D12" s="155">
        <v>111111111</v>
      </c>
      <c r="E12" s="156" t="s">
        <v>172</v>
      </c>
      <c r="F12" s="157">
        <v>87963151792</v>
      </c>
      <c r="G12" s="158" t="s">
        <v>173</v>
      </c>
      <c r="H12" s="159">
        <v>14728</v>
      </c>
      <c r="I12" s="159" t="s">
        <v>174</v>
      </c>
      <c r="J12" s="160">
        <v>45458</v>
      </c>
      <c r="K12" s="161">
        <v>45481</v>
      </c>
      <c r="L12" s="162" t="s">
        <v>175</v>
      </c>
      <c r="M12" s="163" t="s">
        <v>176</v>
      </c>
      <c r="N12" s="168"/>
      <c r="O12" s="169"/>
      <c r="P12" s="166" t="s">
        <v>184</v>
      </c>
      <c r="Q12" s="167">
        <v>45462</v>
      </c>
      <c r="R12" s="167">
        <v>45463</v>
      </c>
      <c r="S12" s="170" t="s">
        <v>176</v>
      </c>
      <c r="T12" s="161"/>
      <c r="U12" s="151"/>
      <c r="V12" s="152" t="s">
        <v>178</v>
      </c>
      <c r="W12" s="152" t="s">
        <v>198</v>
      </c>
      <c r="X12" s="152" t="s">
        <v>198</v>
      </c>
      <c r="Y12" s="152" t="s">
        <v>360</v>
      </c>
      <c r="Z12" s="152" t="s">
        <v>198</v>
      </c>
      <c r="AA12" s="152">
        <v>30</v>
      </c>
      <c r="AB12" s="152" t="s">
        <v>198</v>
      </c>
      <c r="AC12" s="152" t="s">
        <v>178</v>
      </c>
      <c r="AD12"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19</v>
      </c>
      <c r="AE12" s="3"/>
      <c r="AF12" s="3"/>
    </row>
    <row r="13" spans="1:32" ht="16.5" thickTop="1" thickBot="1" x14ac:dyDescent="0.3">
      <c r="A13" s="482">
        <f>ROW(A$4)</f>
        <v>4</v>
      </c>
      <c r="B13" s="154" t="s">
        <v>171</v>
      </c>
      <c r="C13" s="171">
        <v>11111111111</v>
      </c>
      <c r="D13" s="171">
        <v>111111111</v>
      </c>
      <c r="E13" s="159" t="s">
        <v>185</v>
      </c>
      <c r="F13" s="157">
        <v>82493337096</v>
      </c>
      <c r="G13" s="158" t="s">
        <v>186</v>
      </c>
      <c r="H13" s="159">
        <v>20000</v>
      </c>
      <c r="I13" s="159" t="s">
        <v>187</v>
      </c>
      <c r="J13" s="160">
        <v>45458</v>
      </c>
      <c r="K13" s="172">
        <v>45485</v>
      </c>
      <c r="L13" s="173" t="s">
        <v>188</v>
      </c>
      <c r="M13" s="174" t="s">
        <v>176</v>
      </c>
      <c r="N13" s="151"/>
      <c r="O13" s="175"/>
      <c r="P13" s="176" t="s">
        <v>189</v>
      </c>
      <c r="Q13" s="177">
        <v>45458</v>
      </c>
      <c r="R13" s="177"/>
      <c r="S13" s="178" t="s">
        <v>176</v>
      </c>
      <c r="T13" s="172"/>
      <c r="U13" s="151"/>
      <c r="V13" s="152" t="s">
        <v>178</v>
      </c>
      <c r="W13" s="152" t="s">
        <v>198</v>
      </c>
      <c r="X13" s="152" t="s">
        <v>198</v>
      </c>
      <c r="Y13" s="152" t="s">
        <v>360</v>
      </c>
      <c r="Z13" s="152" t="s">
        <v>198</v>
      </c>
      <c r="AA13" s="152">
        <v>30</v>
      </c>
      <c r="AB13" s="152" t="s">
        <v>198</v>
      </c>
      <c r="AC13" s="152" t="s">
        <v>178</v>
      </c>
      <c r="AD13"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28</v>
      </c>
      <c r="AE13" s="3"/>
      <c r="AF13" s="3"/>
    </row>
    <row r="14" spans="1:32" ht="16.5" thickTop="1" thickBot="1" x14ac:dyDescent="0.3">
      <c r="A14" s="482">
        <f>ROW(A$5)</f>
        <v>5</v>
      </c>
      <c r="B14" s="154" t="s">
        <v>171</v>
      </c>
      <c r="C14" s="155">
        <v>11111111111</v>
      </c>
      <c r="D14" s="155">
        <v>111111111</v>
      </c>
      <c r="E14" s="156" t="s">
        <v>185</v>
      </c>
      <c r="F14" s="157">
        <v>82493337096</v>
      </c>
      <c r="G14" s="158" t="s">
        <v>186</v>
      </c>
      <c r="H14" s="159">
        <v>30000</v>
      </c>
      <c r="I14" s="159" t="s">
        <v>187</v>
      </c>
      <c r="J14" s="160">
        <v>45466</v>
      </c>
      <c r="K14" s="172">
        <v>45485</v>
      </c>
      <c r="L14" s="173" t="s">
        <v>188</v>
      </c>
      <c r="M14" s="174" t="s">
        <v>176</v>
      </c>
      <c r="N14" s="164"/>
      <c r="O14" s="165"/>
      <c r="P14" s="166" t="s">
        <v>191</v>
      </c>
      <c r="Q14" s="167">
        <v>45466</v>
      </c>
      <c r="R14" s="167"/>
      <c r="S14" s="178" t="s">
        <v>192</v>
      </c>
      <c r="T14" s="161"/>
      <c r="U14" s="151"/>
      <c r="V14" s="152" t="s">
        <v>178</v>
      </c>
      <c r="W14" s="152" t="s">
        <v>198</v>
      </c>
      <c r="X14" s="152" t="s">
        <v>198</v>
      </c>
      <c r="Y14" s="152" t="s">
        <v>360</v>
      </c>
      <c r="Z14" s="152" t="s">
        <v>198</v>
      </c>
      <c r="AA14" s="152">
        <v>30</v>
      </c>
      <c r="AB14" s="152" t="s">
        <v>198</v>
      </c>
      <c r="AC14" s="152" t="s">
        <v>178</v>
      </c>
      <c r="AD14"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20</v>
      </c>
      <c r="AE14" s="3"/>
      <c r="AF14" s="3"/>
    </row>
    <row r="15" spans="1:32" ht="16.5" thickTop="1" thickBot="1" x14ac:dyDescent="0.3">
      <c r="A15" s="482">
        <f>ROW(A$6)</f>
        <v>6</v>
      </c>
      <c r="B15" s="154" t="s">
        <v>171</v>
      </c>
      <c r="C15" s="155">
        <v>11111111111</v>
      </c>
      <c r="D15" s="155">
        <v>111111111</v>
      </c>
      <c r="E15" s="156" t="s">
        <v>185</v>
      </c>
      <c r="F15" s="157">
        <v>82493337096</v>
      </c>
      <c r="G15" s="158" t="s">
        <v>186</v>
      </c>
      <c r="H15" s="159">
        <v>10000</v>
      </c>
      <c r="I15" s="159" t="s">
        <v>187</v>
      </c>
      <c r="J15" s="160">
        <v>45473</v>
      </c>
      <c r="K15" s="172">
        <v>45485</v>
      </c>
      <c r="L15" s="173" t="s">
        <v>188</v>
      </c>
      <c r="M15" s="174" t="s">
        <v>176</v>
      </c>
      <c r="N15" s="164"/>
      <c r="O15" s="165"/>
      <c r="P15" s="166" t="s">
        <v>193</v>
      </c>
      <c r="Q15" s="167">
        <v>45473</v>
      </c>
      <c r="R15" s="167"/>
      <c r="S15" s="178" t="s">
        <v>176</v>
      </c>
      <c r="T15" s="161"/>
      <c r="U15" s="151"/>
      <c r="V15" s="152" t="s">
        <v>178</v>
      </c>
      <c r="W15" s="152" t="s">
        <v>198</v>
      </c>
      <c r="X15" s="152" t="s">
        <v>198</v>
      </c>
      <c r="Y15" s="152" t="s">
        <v>360</v>
      </c>
      <c r="Z15" s="152" t="s">
        <v>198</v>
      </c>
      <c r="AA15" s="152">
        <v>30</v>
      </c>
      <c r="AB15" s="152" t="s">
        <v>198</v>
      </c>
      <c r="AC15" s="152" t="s">
        <v>178</v>
      </c>
      <c r="AD15"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13</v>
      </c>
      <c r="AE15" s="3"/>
      <c r="AF15" s="3"/>
    </row>
    <row r="16" spans="1:32" ht="16.5" thickTop="1" thickBot="1" x14ac:dyDescent="0.3">
      <c r="A16" s="482">
        <f>ROW(A$7)</f>
        <v>7</v>
      </c>
      <c r="B16" s="154" t="s">
        <v>171</v>
      </c>
      <c r="C16" s="155">
        <v>11111111111</v>
      </c>
      <c r="D16" s="155">
        <v>111111111</v>
      </c>
      <c r="E16" s="156" t="s">
        <v>185</v>
      </c>
      <c r="F16" s="157">
        <v>82493337096</v>
      </c>
      <c r="G16" s="158" t="s">
        <v>186</v>
      </c>
      <c r="H16" s="159">
        <v>40000</v>
      </c>
      <c r="I16" s="159" t="s">
        <v>187</v>
      </c>
      <c r="J16" s="160">
        <v>45480</v>
      </c>
      <c r="K16" s="172">
        <v>45485</v>
      </c>
      <c r="L16" s="173" t="s">
        <v>188</v>
      </c>
      <c r="M16" s="174" t="s">
        <v>176</v>
      </c>
      <c r="N16" s="168"/>
      <c r="O16" s="169"/>
      <c r="P16" s="166" t="s">
        <v>194</v>
      </c>
      <c r="Q16" s="167">
        <v>45480</v>
      </c>
      <c r="R16" s="167"/>
      <c r="S16" s="178" t="s">
        <v>195</v>
      </c>
      <c r="T16" s="161"/>
      <c r="U16" s="151"/>
      <c r="V16" s="152" t="s">
        <v>178</v>
      </c>
      <c r="W16" s="152" t="s">
        <v>198</v>
      </c>
      <c r="X16" s="152" t="s">
        <v>198</v>
      </c>
      <c r="Y16" s="152" t="s">
        <v>360</v>
      </c>
      <c r="Z16" s="152" t="s">
        <v>198</v>
      </c>
      <c r="AA16" s="152">
        <v>30</v>
      </c>
      <c r="AB16" s="152" t="s">
        <v>198</v>
      </c>
      <c r="AC16" s="152" t="s">
        <v>178</v>
      </c>
      <c r="AD16"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6</v>
      </c>
      <c r="AE16" s="3"/>
      <c r="AF16" s="3"/>
    </row>
    <row r="17" spans="1:32" ht="16.5" thickTop="1" thickBot="1" x14ac:dyDescent="0.3">
      <c r="A17" s="482">
        <f>ROW(A$8)</f>
        <v>8</v>
      </c>
      <c r="B17" s="154" t="s">
        <v>171</v>
      </c>
      <c r="C17" s="171">
        <v>11111111111</v>
      </c>
      <c r="D17" s="171">
        <v>111111111</v>
      </c>
      <c r="E17" s="159" t="s">
        <v>200</v>
      </c>
      <c r="F17" s="157">
        <v>96765817107</v>
      </c>
      <c r="G17" s="158" t="s">
        <v>201</v>
      </c>
      <c r="H17" s="159">
        <v>36040</v>
      </c>
      <c r="I17" s="159" t="s">
        <v>202</v>
      </c>
      <c r="J17" s="160">
        <v>45443</v>
      </c>
      <c r="K17" s="172">
        <v>45501</v>
      </c>
      <c r="L17" s="173" t="s">
        <v>203</v>
      </c>
      <c r="M17" s="174" t="s">
        <v>204</v>
      </c>
      <c r="N17" s="151"/>
      <c r="O17" s="175"/>
      <c r="P17" s="176" t="s">
        <v>205</v>
      </c>
      <c r="Q17" s="177">
        <v>45444</v>
      </c>
      <c r="R17" s="177"/>
      <c r="S17" s="178" t="s">
        <v>204</v>
      </c>
      <c r="T17" s="172"/>
      <c r="U17" s="151"/>
      <c r="V17" s="152" t="s">
        <v>178</v>
      </c>
      <c r="W17" s="152" t="s">
        <v>178</v>
      </c>
      <c r="X17" s="152" t="s">
        <v>198</v>
      </c>
      <c r="Y17" s="152" t="s">
        <v>360</v>
      </c>
      <c r="Z17" s="152" t="s">
        <v>198</v>
      </c>
      <c r="AA17" s="152">
        <v>62</v>
      </c>
      <c r="AB17" s="152" t="s">
        <v>198</v>
      </c>
      <c r="AC17" s="152" t="s">
        <v>178</v>
      </c>
      <c r="AD17"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58</v>
      </c>
      <c r="AE17" s="3"/>
      <c r="AF17" s="3"/>
    </row>
    <row r="18" spans="1:32" ht="16.5" thickTop="1" thickBot="1" x14ac:dyDescent="0.3">
      <c r="A18" s="482">
        <f>ROW(A$9)</f>
        <v>9</v>
      </c>
      <c r="B18" s="154" t="s">
        <v>171</v>
      </c>
      <c r="C18" s="171">
        <v>11111111111</v>
      </c>
      <c r="D18" s="171">
        <v>111111111</v>
      </c>
      <c r="E18" s="159" t="s">
        <v>172</v>
      </c>
      <c r="F18" s="157">
        <v>87963151792</v>
      </c>
      <c r="G18" s="158" t="s">
        <v>173</v>
      </c>
      <c r="H18" s="159">
        <v>72684</v>
      </c>
      <c r="I18" s="159" t="s">
        <v>174</v>
      </c>
      <c r="J18" s="160">
        <v>45488</v>
      </c>
      <c r="K18" s="172">
        <v>45508</v>
      </c>
      <c r="L18" s="173" t="s">
        <v>175</v>
      </c>
      <c r="M18" s="174" t="s">
        <v>176</v>
      </c>
      <c r="N18" s="151"/>
      <c r="O18" s="175"/>
      <c r="P18" s="176" t="s">
        <v>209</v>
      </c>
      <c r="Q18" s="177">
        <v>45487</v>
      </c>
      <c r="R18" s="177">
        <v>45491</v>
      </c>
      <c r="S18" s="178" t="s">
        <v>176</v>
      </c>
      <c r="T18" s="172"/>
      <c r="U18" s="151"/>
      <c r="V18" s="152" t="s">
        <v>178</v>
      </c>
      <c r="W18" s="152" t="s">
        <v>198</v>
      </c>
      <c r="X18" s="152" t="s">
        <v>198</v>
      </c>
      <c r="Y18" s="152" t="s">
        <v>360</v>
      </c>
      <c r="Z18" s="152" t="s">
        <v>198</v>
      </c>
      <c r="AA18" s="152">
        <v>30</v>
      </c>
      <c r="AB18" s="152" t="s">
        <v>198</v>
      </c>
      <c r="AC18" s="152" t="s">
        <v>178</v>
      </c>
      <c r="AD18"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18</v>
      </c>
      <c r="AE18" s="3"/>
      <c r="AF18" s="3"/>
    </row>
    <row r="19" spans="1:32" ht="16.5" thickTop="1" thickBot="1" x14ac:dyDescent="0.3">
      <c r="A19" s="482">
        <f>ROW(A$10)</f>
        <v>10</v>
      </c>
      <c r="B19" s="179" t="s">
        <v>171</v>
      </c>
      <c r="C19" s="178">
        <v>11111111111</v>
      </c>
      <c r="D19" s="178">
        <v>111111111</v>
      </c>
      <c r="E19" s="180" t="s">
        <v>179</v>
      </c>
      <c r="F19" s="181">
        <v>58532774186</v>
      </c>
      <c r="G19" s="182" t="s">
        <v>180</v>
      </c>
      <c r="H19" s="180">
        <v>5000</v>
      </c>
      <c r="I19" s="180" t="s">
        <v>181</v>
      </c>
      <c r="J19" s="177">
        <v>45504</v>
      </c>
      <c r="K19" s="172">
        <v>45510</v>
      </c>
      <c r="L19" s="173" t="s">
        <v>182</v>
      </c>
      <c r="M19" s="174" t="s">
        <v>183</v>
      </c>
      <c r="N19" s="151"/>
      <c r="O19" s="175"/>
      <c r="P19" s="176"/>
      <c r="Q19" s="177"/>
      <c r="R19" s="177"/>
      <c r="S19" s="178"/>
      <c r="T19" s="172"/>
      <c r="U19" s="151"/>
      <c r="V19" s="152" t="s">
        <v>178</v>
      </c>
      <c r="W19" s="152" t="s">
        <v>198</v>
      </c>
      <c r="X19" s="152" t="s">
        <v>198</v>
      </c>
      <c r="Y19" s="152" t="s">
        <v>360</v>
      </c>
      <c r="Z19" s="152" t="s">
        <v>198</v>
      </c>
      <c r="AA19" s="152">
        <v>7</v>
      </c>
      <c r="AB19" s="152" t="s">
        <v>198</v>
      </c>
      <c r="AC19" s="152" t="s">
        <v>178</v>
      </c>
      <c r="AD19"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7</v>
      </c>
      <c r="AE19" s="3"/>
      <c r="AF19" s="3"/>
    </row>
    <row r="20" spans="1:32" ht="16.5" thickTop="1" thickBot="1" x14ac:dyDescent="0.3">
      <c r="A20" s="482">
        <f>ROW(A$11)</f>
        <v>11</v>
      </c>
      <c r="B20" s="179" t="s">
        <v>171</v>
      </c>
      <c r="C20" s="178">
        <v>11111111111</v>
      </c>
      <c r="D20" s="178">
        <v>111111111</v>
      </c>
      <c r="E20" s="183" t="s">
        <v>213</v>
      </c>
      <c r="F20" s="181">
        <v>11498108491</v>
      </c>
      <c r="G20" s="182" t="s">
        <v>214</v>
      </c>
      <c r="H20" s="180">
        <v>55867</v>
      </c>
      <c r="I20" s="180" t="s">
        <v>202</v>
      </c>
      <c r="J20" s="177">
        <v>45501</v>
      </c>
      <c r="K20" s="161">
        <v>45524</v>
      </c>
      <c r="L20" s="162"/>
      <c r="M20" s="163"/>
      <c r="N20" s="168"/>
      <c r="O20" s="169"/>
      <c r="P20" s="166" t="s">
        <v>223</v>
      </c>
      <c r="Q20" s="167">
        <v>45501</v>
      </c>
      <c r="R20" s="167"/>
      <c r="S20" s="170" t="s">
        <v>24</v>
      </c>
      <c r="T20" s="161"/>
      <c r="U20" s="151"/>
      <c r="V20" s="152" t="s">
        <v>178</v>
      </c>
      <c r="W20" s="152" t="s">
        <v>198</v>
      </c>
      <c r="X20" s="152" t="s">
        <v>198</v>
      </c>
      <c r="Y20" s="152" t="s">
        <v>360</v>
      </c>
      <c r="Z20" s="152" t="s">
        <v>198</v>
      </c>
      <c r="AA20" s="152">
        <v>0</v>
      </c>
      <c r="AB20" s="152" t="s">
        <v>198</v>
      </c>
      <c r="AC20" s="152" t="s">
        <v>178</v>
      </c>
      <c r="AD20"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24</v>
      </c>
      <c r="AE20" s="3"/>
      <c r="AF20" s="3"/>
    </row>
    <row r="21" spans="1:32" ht="16.5" thickTop="1" thickBot="1" x14ac:dyDescent="0.3">
      <c r="A21" s="482">
        <f>ROW(A$12)</f>
        <v>12</v>
      </c>
      <c r="B21" s="179" t="s">
        <v>171</v>
      </c>
      <c r="C21" s="178">
        <v>11111111111</v>
      </c>
      <c r="D21" s="178">
        <v>111111111</v>
      </c>
      <c r="E21" s="183" t="s">
        <v>225</v>
      </c>
      <c r="F21" s="181">
        <v>39290228900</v>
      </c>
      <c r="G21" s="182" t="s">
        <v>226</v>
      </c>
      <c r="H21" s="180">
        <v>35917</v>
      </c>
      <c r="I21" s="180" t="s">
        <v>174</v>
      </c>
      <c r="J21" s="177">
        <v>45522</v>
      </c>
      <c r="K21" s="161">
        <v>45525</v>
      </c>
      <c r="L21" s="162" t="s">
        <v>227</v>
      </c>
      <c r="M21" s="163" t="s">
        <v>192</v>
      </c>
      <c r="N21" s="168"/>
      <c r="O21" s="169"/>
      <c r="P21" s="166" t="s">
        <v>228</v>
      </c>
      <c r="Q21" s="167">
        <v>45523</v>
      </c>
      <c r="R21" s="167">
        <v>45525</v>
      </c>
      <c r="S21" s="170" t="s">
        <v>24</v>
      </c>
      <c r="T21" s="161"/>
      <c r="U21" s="151"/>
      <c r="V21" s="152" t="s">
        <v>178</v>
      </c>
      <c r="W21" s="152" t="s">
        <v>198</v>
      </c>
      <c r="X21" s="152" t="s">
        <v>198</v>
      </c>
      <c r="Y21" s="152" t="s">
        <v>360</v>
      </c>
      <c r="Z21" s="152" t="s">
        <v>198</v>
      </c>
      <c r="AA21" s="152">
        <v>14</v>
      </c>
      <c r="AB21" s="152" t="s">
        <v>198</v>
      </c>
      <c r="AC21" s="152" t="s">
        <v>178</v>
      </c>
      <c r="AD21"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0</v>
      </c>
      <c r="AE21" s="3"/>
      <c r="AF21" s="3"/>
    </row>
    <row r="22" spans="1:32" ht="16.5" thickTop="1" thickBot="1" x14ac:dyDescent="0.3">
      <c r="A22" s="482">
        <f>ROW(A$13)</f>
        <v>13</v>
      </c>
      <c r="B22" s="179" t="s">
        <v>171</v>
      </c>
      <c r="C22" s="178">
        <v>11111111111</v>
      </c>
      <c r="D22" s="178">
        <v>111111111</v>
      </c>
      <c r="E22" s="183" t="s">
        <v>200</v>
      </c>
      <c r="F22" s="181">
        <v>96765817107</v>
      </c>
      <c r="G22" s="182" t="s">
        <v>201</v>
      </c>
      <c r="H22" s="180">
        <v>2545</v>
      </c>
      <c r="I22" s="180" t="s">
        <v>202</v>
      </c>
      <c r="J22" s="177">
        <v>45473</v>
      </c>
      <c r="K22" s="161">
        <v>45532</v>
      </c>
      <c r="L22" s="162" t="s">
        <v>203</v>
      </c>
      <c r="M22" s="163" t="s">
        <v>204</v>
      </c>
      <c r="N22" s="168"/>
      <c r="O22" s="169"/>
      <c r="P22" s="166" t="s">
        <v>232</v>
      </c>
      <c r="Q22" s="167">
        <v>45474</v>
      </c>
      <c r="R22" s="167"/>
      <c r="S22" s="170" t="s">
        <v>204</v>
      </c>
      <c r="T22" s="161"/>
      <c r="U22" s="151"/>
      <c r="V22" s="152" t="s">
        <v>178</v>
      </c>
      <c r="W22" s="152" t="s">
        <v>178</v>
      </c>
      <c r="X22" s="152" t="s">
        <v>198</v>
      </c>
      <c r="Y22" s="152" t="s">
        <v>360</v>
      </c>
      <c r="Z22" s="152" t="s">
        <v>198</v>
      </c>
      <c r="AA22" s="152">
        <v>62</v>
      </c>
      <c r="AB22" s="152" t="s">
        <v>198</v>
      </c>
      <c r="AC22" s="152" t="s">
        <v>178</v>
      </c>
      <c r="AD22"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59</v>
      </c>
      <c r="AE22" s="3"/>
      <c r="AF22" s="3"/>
    </row>
    <row r="23" spans="1:32" ht="16.5" thickTop="1" thickBot="1" x14ac:dyDescent="0.3">
      <c r="A23" s="482">
        <f>ROW(A$14)</f>
        <v>14</v>
      </c>
      <c r="B23" s="179" t="s">
        <v>171</v>
      </c>
      <c r="C23" s="178">
        <v>11111111111</v>
      </c>
      <c r="D23" s="178">
        <v>111111111</v>
      </c>
      <c r="E23" s="183" t="s">
        <v>172</v>
      </c>
      <c r="F23" s="181">
        <v>87963151792</v>
      </c>
      <c r="G23" s="182" t="s">
        <v>173</v>
      </c>
      <c r="H23" s="180">
        <v>15000</v>
      </c>
      <c r="I23" s="180" t="s">
        <v>174</v>
      </c>
      <c r="J23" s="177">
        <v>45513</v>
      </c>
      <c r="K23" s="161">
        <v>45540</v>
      </c>
      <c r="L23" s="162" t="s">
        <v>175</v>
      </c>
      <c r="M23" s="163" t="s">
        <v>176</v>
      </c>
      <c r="N23" s="168"/>
      <c r="O23" s="169"/>
      <c r="P23" s="166" t="s">
        <v>237</v>
      </c>
      <c r="Q23" s="167">
        <v>45513</v>
      </c>
      <c r="R23" s="167">
        <v>45515</v>
      </c>
      <c r="S23" s="170" t="s">
        <v>176</v>
      </c>
      <c r="T23" s="161"/>
      <c r="U23" s="151"/>
      <c r="V23" s="152" t="s">
        <v>178</v>
      </c>
      <c r="W23" s="152" t="s">
        <v>198</v>
      </c>
      <c r="X23" s="152" t="s">
        <v>198</v>
      </c>
      <c r="Y23" s="152" t="s">
        <v>360</v>
      </c>
      <c r="Z23" s="152" t="s">
        <v>198</v>
      </c>
      <c r="AA23" s="152">
        <v>30</v>
      </c>
      <c r="AB23" s="152" t="s">
        <v>198</v>
      </c>
      <c r="AC23" s="152" t="s">
        <v>178</v>
      </c>
      <c r="AD23"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26</v>
      </c>
      <c r="AE23" s="3"/>
      <c r="AF23" s="3"/>
    </row>
    <row r="24" spans="1:32" ht="16.5" thickTop="1" thickBot="1" x14ac:dyDescent="0.3">
      <c r="A24" s="482">
        <f>ROW(A$15)</f>
        <v>15</v>
      </c>
      <c r="B24" s="179" t="s">
        <v>171</v>
      </c>
      <c r="C24" s="178">
        <v>11111111111</v>
      </c>
      <c r="D24" s="178">
        <v>111111111</v>
      </c>
      <c r="E24" s="183" t="s">
        <v>179</v>
      </c>
      <c r="F24" s="181">
        <v>58532774186</v>
      </c>
      <c r="G24" s="182" t="s">
        <v>180</v>
      </c>
      <c r="H24" s="180">
        <v>5000</v>
      </c>
      <c r="I24" s="180" t="s">
        <v>181</v>
      </c>
      <c r="J24" s="177">
        <v>45535</v>
      </c>
      <c r="K24" s="161">
        <v>45541</v>
      </c>
      <c r="L24" s="162" t="s">
        <v>182</v>
      </c>
      <c r="M24" s="163" t="s">
        <v>183</v>
      </c>
      <c r="N24" s="168"/>
      <c r="O24" s="169"/>
      <c r="P24" s="166"/>
      <c r="Q24" s="167"/>
      <c r="R24" s="167"/>
      <c r="S24" s="170"/>
      <c r="T24" s="161"/>
      <c r="U24" s="151"/>
      <c r="V24" s="152" t="s">
        <v>178</v>
      </c>
      <c r="W24" s="152" t="s">
        <v>198</v>
      </c>
      <c r="X24" s="152" t="s">
        <v>198</v>
      </c>
      <c r="Y24" s="152" t="s">
        <v>360</v>
      </c>
      <c r="Z24" s="152" t="s">
        <v>198</v>
      </c>
      <c r="AA24" s="152">
        <v>7</v>
      </c>
      <c r="AB24" s="152" t="s">
        <v>198</v>
      </c>
      <c r="AC24" s="152" t="s">
        <v>178</v>
      </c>
      <c r="AD24"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7</v>
      </c>
      <c r="AE24" s="3"/>
      <c r="AF24" s="3"/>
    </row>
    <row r="25" spans="1:32" ht="16.5" thickTop="1" thickBot="1" x14ac:dyDescent="0.3">
      <c r="A25" s="482">
        <f>ROW(A$16)</f>
        <v>16</v>
      </c>
      <c r="B25" s="179" t="s">
        <v>171</v>
      </c>
      <c r="C25" s="178">
        <v>11111111111</v>
      </c>
      <c r="D25" s="178">
        <v>111111111</v>
      </c>
      <c r="E25" s="183" t="s">
        <v>200</v>
      </c>
      <c r="F25" s="181">
        <v>96765817107</v>
      </c>
      <c r="G25" s="182" t="s">
        <v>201</v>
      </c>
      <c r="H25" s="180">
        <v>3922</v>
      </c>
      <c r="I25" s="180" t="s">
        <v>202</v>
      </c>
      <c r="J25" s="177">
        <v>45504</v>
      </c>
      <c r="K25" s="161">
        <v>45563</v>
      </c>
      <c r="L25" s="162" t="s">
        <v>203</v>
      </c>
      <c r="M25" s="163" t="s">
        <v>204</v>
      </c>
      <c r="N25" s="168"/>
      <c r="O25" s="169"/>
      <c r="P25" s="166" t="s">
        <v>242</v>
      </c>
      <c r="Q25" s="167">
        <v>45505</v>
      </c>
      <c r="R25" s="167"/>
      <c r="S25" s="170" t="s">
        <v>204</v>
      </c>
      <c r="T25" s="161"/>
      <c r="U25" s="151"/>
      <c r="V25" s="152" t="s">
        <v>178</v>
      </c>
      <c r="W25" s="152" t="s">
        <v>178</v>
      </c>
      <c r="X25" s="152" t="s">
        <v>198</v>
      </c>
      <c r="Y25" s="152" t="s">
        <v>360</v>
      </c>
      <c r="Z25" s="152" t="s">
        <v>198</v>
      </c>
      <c r="AA25" s="152">
        <v>62</v>
      </c>
      <c r="AB25" s="152" t="s">
        <v>198</v>
      </c>
      <c r="AC25" s="152" t="s">
        <v>178</v>
      </c>
      <c r="AD25"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59</v>
      </c>
      <c r="AE25" s="3"/>
      <c r="AF25" s="3"/>
    </row>
    <row r="26" spans="1:32" ht="16.5" thickTop="1" thickBot="1" x14ac:dyDescent="0.3">
      <c r="A26" s="482">
        <f>ROW(A$17)</f>
        <v>17</v>
      </c>
      <c r="B26" s="179" t="s">
        <v>171</v>
      </c>
      <c r="C26" s="178">
        <v>11111111111</v>
      </c>
      <c r="D26" s="178">
        <v>111111111</v>
      </c>
      <c r="E26" s="183" t="s">
        <v>179</v>
      </c>
      <c r="F26" s="181">
        <v>58532774186</v>
      </c>
      <c r="G26" s="182" t="s">
        <v>180</v>
      </c>
      <c r="H26" s="180">
        <v>5000</v>
      </c>
      <c r="I26" s="180" t="s">
        <v>181</v>
      </c>
      <c r="J26" s="177">
        <v>45565</v>
      </c>
      <c r="K26" s="161">
        <v>45574</v>
      </c>
      <c r="L26" s="162" t="s">
        <v>182</v>
      </c>
      <c r="M26" s="163" t="s">
        <v>183</v>
      </c>
      <c r="N26" s="168"/>
      <c r="O26" s="169"/>
      <c r="P26" s="166"/>
      <c r="Q26" s="167"/>
      <c r="R26" s="167"/>
      <c r="S26" s="170"/>
      <c r="T26" s="161"/>
      <c r="U26" s="151"/>
      <c r="V26" s="152" t="s">
        <v>178</v>
      </c>
      <c r="W26" s="152" t="s">
        <v>198</v>
      </c>
      <c r="X26" s="152" t="s">
        <v>198</v>
      </c>
      <c r="Y26" s="152" t="s">
        <v>360</v>
      </c>
      <c r="Z26" s="152" t="s">
        <v>198</v>
      </c>
      <c r="AA26" s="152">
        <v>7</v>
      </c>
      <c r="AB26" s="152" t="s">
        <v>198</v>
      </c>
      <c r="AC26" s="152" t="s">
        <v>178</v>
      </c>
      <c r="AD26"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10</v>
      </c>
      <c r="AE26" s="3"/>
      <c r="AF26" s="3"/>
    </row>
    <row r="27" spans="1:32" ht="16.5" thickTop="1" thickBot="1" x14ac:dyDescent="0.3">
      <c r="A27" s="482">
        <f>ROW(A$18)</f>
        <v>18</v>
      </c>
      <c r="B27" s="179" t="s">
        <v>171</v>
      </c>
      <c r="C27" s="178">
        <v>11111111111</v>
      </c>
      <c r="D27" s="178">
        <v>111111111</v>
      </c>
      <c r="E27" s="183" t="s">
        <v>172</v>
      </c>
      <c r="F27" s="181">
        <v>87963151792</v>
      </c>
      <c r="G27" s="182" t="s">
        <v>173</v>
      </c>
      <c r="H27" s="180">
        <v>51570</v>
      </c>
      <c r="I27" s="180" t="s">
        <v>174</v>
      </c>
      <c r="J27" s="177">
        <v>45513</v>
      </c>
      <c r="K27" s="161">
        <v>45581</v>
      </c>
      <c r="L27" s="162" t="s">
        <v>175</v>
      </c>
      <c r="M27" s="163" t="s">
        <v>176</v>
      </c>
      <c r="N27" s="168"/>
      <c r="O27" s="169"/>
      <c r="P27" s="166" t="s">
        <v>243</v>
      </c>
      <c r="Q27" s="167">
        <v>45513</v>
      </c>
      <c r="R27" s="167">
        <v>45523</v>
      </c>
      <c r="S27" s="170" t="s">
        <v>176</v>
      </c>
      <c r="T27" s="161"/>
      <c r="U27" s="151"/>
      <c r="V27" s="152" t="s">
        <v>178</v>
      </c>
      <c r="W27" s="152" t="s">
        <v>198</v>
      </c>
      <c r="X27" s="152" t="s">
        <v>198</v>
      </c>
      <c r="Y27" s="152" t="s">
        <v>360</v>
      </c>
      <c r="Z27" s="152" t="s">
        <v>198</v>
      </c>
      <c r="AA27" s="152">
        <v>30</v>
      </c>
      <c r="AB27" s="152" t="s">
        <v>198</v>
      </c>
      <c r="AC27" s="152" t="s">
        <v>178</v>
      </c>
      <c r="AD27"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59</v>
      </c>
      <c r="AE27" s="3"/>
      <c r="AF27" s="3"/>
    </row>
    <row r="28" spans="1:32" ht="16.5" thickTop="1" thickBot="1" x14ac:dyDescent="0.3">
      <c r="A28" s="482">
        <f>ROW(A$19)</f>
        <v>19</v>
      </c>
      <c r="B28" s="179" t="s">
        <v>171</v>
      </c>
      <c r="C28" s="178">
        <v>11111111111</v>
      </c>
      <c r="D28" s="178">
        <v>111111111</v>
      </c>
      <c r="E28" s="183" t="s">
        <v>200</v>
      </c>
      <c r="F28" s="181">
        <v>96765817107</v>
      </c>
      <c r="G28" s="182" t="s">
        <v>201</v>
      </c>
      <c r="H28" s="180">
        <v>14180</v>
      </c>
      <c r="I28" s="180" t="s">
        <v>202</v>
      </c>
      <c r="J28" s="177">
        <v>45535</v>
      </c>
      <c r="K28" s="161">
        <v>45593</v>
      </c>
      <c r="L28" s="162" t="s">
        <v>203</v>
      </c>
      <c r="M28" s="163" t="s">
        <v>204</v>
      </c>
      <c r="N28" s="168"/>
      <c r="O28" s="169"/>
      <c r="P28" s="166" t="s">
        <v>244</v>
      </c>
      <c r="Q28" s="167">
        <v>45536</v>
      </c>
      <c r="R28" s="167"/>
      <c r="S28" s="170" t="s">
        <v>204</v>
      </c>
      <c r="T28" s="161"/>
      <c r="U28" s="151"/>
      <c r="V28" s="152" t="s">
        <v>178</v>
      </c>
      <c r="W28" s="152" t="s">
        <v>178</v>
      </c>
      <c r="X28" s="152" t="s">
        <v>198</v>
      </c>
      <c r="Y28" s="152" t="s">
        <v>360</v>
      </c>
      <c r="Z28" s="152" t="s">
        <v>198</v>
      </c>
      <c r="AA28" s="152">
        <v>62</v>
      </c>
      <c r="AB28" s="152" t="s">
        <v>198</v>
      </c>
      <c r="AC28" s="152" t="s">
        <v>178</v>
      </c>
      <c r="AD28"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58</v>
      </c>
      <c r="AE28" s="3"/>
      <c r="AF28" s="3"/>
    </row>
    <row r="29" spans="1:32" ht="16.5" thickTop="1" thickBot="1" x14ac:dyDescent="0.3">
      <c r="A29" s="482">
        <f>ROW(A$20)</f>
        <v>20</v>
      </c>
      <c r="B29" s="179" t="s">
        <v>171</v>
      </c>
      <c r="C29" s="178">
        <v>11111111111</v>
      </c>
      <c r="D29" s="178">
        <v>111111111</v>
      </c>
      <c r="E29" s="183" t="s">
        <v>179</v>
      </c>
      <c r="F29" s="181">
        <v>58532774186</v>
      </c>
      <c r="G29" s="182" t="s">
        <v>180</v>
      </c>
      <c r="H29" s="180">
        <v>5000</v>
      </c>
      <c r="I29" s="180" t="s">
        <v>181</v>
      </c>
      <c r="J29" s="177">
        <v>45596</v>
      </c>
      <c r="K29" s="161">
        <v>45602</v>
      </c>
      <c r="L29" s="162" t="s">
        <v>182</v>
      </c>
      <c r="M29" s="163" t="s">
        <v>183</v>
      </c>
      <c r="N29" s="168"/>
      <c r="O29" s="169"/>
      <c r="P29" s="166"/>
      <c r="Q29" s="167"/>
      <c r="R29" s="167"/>
      <c r="S29" s="170"/>
      <c r="T29" s="161"/>
      <c r="U29" s="151"/>
      <c r="V29" s="152" t="s">
        <v>178</v>
      </c>
      <c r="W29" s="152" t="s">
        <v>198</v>
      </c>
      <c r="X29" s="152" t="s">
        <v>198</v>
      </c>
      <c r="Y29" s="152" t="s">
        <v>360</v>
      </c>
      <c r="Z29" s="152" t="s">
        <v>198</v>
      </c>
      <c r="AA29" s="152">
        <v>7</v>
      </c>
      <c r="AB29" s="152" t="s">
        <v>198</v>
      </c>
      <c r="AC29" s="152" t="s">
        <v>178</v>
      </c>
      <c r="AD29"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7</v>
      </c>
      <c r="AE29" s="3"/>
      <c r="AF29" s="3"/>
    </row>
    <row r="30" spans="1:32" ht="16.5" thickTop="1" thickBot="1" x14ac:dyDescent="0.3">
      <c r="A30" s="482">
        <f>ROW(A$21)</f>
        <v>21</v>
      </c>
      <c r="B30" s="179" t="s">
        <v>171</v>
      </c>
      <c r="C30" s="178">
        <v>11111111111</v>
      </c>
      <c r="D30" s="178">
        <v>111111111</v>
      </c>
      <c r="E30" s="183" t="s">
        <v>213</v>
      </c>
      <c r="F30" s="181">
        <v>11498108491</v>
      </c>
      <c r="G30" s="182" t="s">
        <v>214</v>
      </c>
      <c r="H30" s="180">
        <v>30876</v>
      </c>
      <c r="I30" s="180" t="s">
        <v>174</v>
      </c>
      <c r="J30" s="177">
        <v>45562</v>
      </c>
      <c r="K30" s="161">
        <v>45611</v>
      </c>
      <c r="L30" s="162"/>
      <c r="M30" s="163"/>
      <c r="N30" s="168"/>
      <c r="O30" s="169"/>
      <c r="P30" s="166" t="s">
        <v>246</v>
      </c>
      <c r="Q30" s="167">
        <v>45568</v>
      </c>
      <c r="R30" s="167"/>
      <c r="S30" s="170" t="s">
        <v>176</v>
      </c>
      <c r="T30" s="161"/>
      <c r="U30" s="151"/>
      <c r="V30" s="152" t="s">
        <v>178</v>
      </c>
      <c r="W30" s="152" t="s">
        <v>198</v>
      </c>
      <c r="X30" s="152" t="s">
        <v>198</v>
      </c>
      <c r="Y30" s="152" t="s">
        <v>360</v>
      </c>
      <c r="Z30" s="152" t="s">
        <v>198</v>
      </c>
      <c r="AA30" s="152">
        <v>30</v>
      </c>
      <c r="AB30" s="152" t="s">
        <v>198</v>
      </c>
      <c r="AC30" s="152" t="s">
        <v>178</v>
      </c>
      <c r="AD30"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44</v>
      </c>
      <c r="AE30" s="3"/>
      <c r="AF30" s="3"/>
    </row>
    <row r="31" spans="1:32" ht="16.5" thickTop="1" thickBot="1" x14ac:dyDescent="0.3">
      <c r="A31" s="482">
        <f>ROW(A$22)</f>
        <v>22</v>
      </c>
      <c r="B31" s="179" t="s">
        <v>171</v>
      </c>
      <c r="C31" s="178">
        <v>11111111111</v>
      </c>
      <c r="D31" s="178">
        <v>111111111</v>
      </c>
      <c r="E31" s="183" t="s">
        <v>200</v>
      </c>
      <c r="F31" s="181">
        <v>96765817107</v>
      </c>
      <c r="G31" s="182" t="s">
        <v>201</v>
      </c>
      <c r="H31" s="180">
        <v>70524</v>
      </c>
      <c r="I31" s="180" t="s">
        <v>202</v>
      </c>
      <c r="J31" s="177">
        <v>45565</v>
      </c>
      <c r="K31" s="161">
        <v>45624</v>
      </c>
      <c r="L31" s="162" t="s">
        <v>203</v>
      </c>
      <c r="M31" s="163" t="s">
        <v>204</v>
      </c>
      <c r="N31" s="168"/>
      <c r="O31" s="169"/>
      <c r="P31" s="166" t="s">
        <v>247</v>
      </c>
      <c r="Q31" s="167">
        <v>45566</v>
      </c>
      <c r="R31" s="167"/>
      <c r="S31" s="170" t="s">
        <v>204</v>
      </c>
      <c r="T31" s="161"/>
      <c r="U31" s="151"/>
      <c r="V31" s="152" t="s">
        <v>178</v>
      </c>
      <c r="W31" s="152" t="s">
        <v>178</v>
      </c>
      <c r="X31" s="152" t="s">
        <v>198</v>
      </c>
      <c r="Y31" s="152" t="s">
        <v>360</v>
      </c>
      <c r="Z31" s="152" t="s">
        <v>198</v>
      </c>
      <c r="AA31" s="152">
        <v>62</v>
      </c>
      <c r="AB31" s="152" t="s">
        <v>198</v>
      </c>
      <c r="AC31" s="152" t="s">
        <v>178</v>
      </c>
      <c r="AD31"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59</v>
      </c>
      <c r="AE31" s="3"/>
      <c r="AF31" s="3"/>
    </row>
    <row r="32" spans="1:32" ht="16.5" thickTop="1" thickBot="1" x14ac:dyDescent="0.3">
      <c r="A32" s="482">
        <f>ROW(A$23)</f>
        <v>23</v>
      </c>
      <c r="B32" s="179" t="s">
        <v>171</v>
      </c>
      <c r="C32" s="178">
        <v>11111111111</v>
      </c>
      <c r="D32" s="178">
        <v>111111111</v>
      </c>
      <c r="E32" s="183" t="s">
        <v>179</v>
      </c>
      <c r="F32" s="181">
        <v>58532774186</v>
      </c>
      <c r="G32" s="182" t="s">
        <v>180</v>
      </c>
      <c r="H32" s="180">
        <v>5000</v>
      </c>
      <c r="I32" s="180" t="s">
        <v>181</v>
      </c>
      <c r="J32" s="177">
        <v>45626</v>
      </c>
      <c r="K32" s="161">
        <v>45632</v>
      </c>
      <c r="L32" s="162" t="s">
        <v>182</v>
      </c>
      <c r="M32" s="163" t="s">
        <v>183</v>
      </c>
      <c r="N32" s="168"/>
      <c r="O32" s="169"/>
      <c r="P32" s="166"/>
      <c r="Q32" s="167"/>
      <c r="R32" s="167"/>
      <c r="S32" s="170"/>
      <c r="T32" s="161"/>
      <c r="U32" s="151"/>
      <c r="V32" s="152" t="s">
        <v>178</v>
      </c>
      <c r="W32" s="152" t="s">
        <v>198</v>
      </c>
      <c r="X32" s="152" t="s">
        <v>198</v>
      </c>
      <c r="Y32" s="152" t="s">
        <v>360</v>
      </c>
      <c r="Z32" s="152" t="s">
        <v>198</v>
      </c>
      <c r="AA32" s="152">
        <v>7</v>
      </c>
      <c r="AB32" s="152" t="s">
        <v>198</v>
      </c>
      <c r="AC32" s="152" t="s">
        <v>178</v>
      </c>
      <c r="AD32"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7</v>
      </c>
      <c r="AE32" s="3"/>
      <c r="AF32" s="3"/>
    </row>
    <row r="33" spans="1:32" ht="16.5" thickTop="1" thickBot="1" x14ac:dyDescent="0.3">
      <c r="A33" s="482">
        <f>ROW(A$24)</f>
        <v>24</v>
      </c>
      <c r="B33" s="179" t="s">
        <v>171</v>
      </c>
      <c r="C33" s="178">
        <v>22222222222</v>
      </c>
      <c r="D33" s="178">
        <v>222222222</v>
      </c>
      <c r="E33" s="183" t="s">
        <v>185</v>
      </c>
      <c r="F33" s="181">
        <v>82493337096</v>
      </c>
      <c r="G33" s="182" t="s">
        <v>186</v>
      </c>
      <c r="H33" s="180">
        <v>86965</v>
      </c>
      <c r="I33" s="180" t="s">
        <v>250</v>
      </c>
      <c r="J33" s="177">
        <v>45611</v>
      </c>
      <c r="K33" s="161">
        <v>45644</v>
      </c>
      <c r="L33" s="162" t="s">
        <v>251</v>
      </c>
      <c r="M33" s="163" t="s">
        <v>176</v>
      </c>
      <c r="N33" s="168"/>
      <c r="O33" s="169"/>
      <c r="P33" s="166" t="s">
        <v>252</v>
      </c>
      <c r="Q33" s="167">
        <v>45611</v>
      </c>
      <c r="R33" s="167"/>
      <c r="S33" s="170" t="s">
        <v>176</v>
      </c>
      <c r="T33" s="161"/>
      <c r="U33" s="151"/>
      <c r="V33" s="152" t="s">
        <v>178</v>
      </c>
      <c r="W33" s="152" t="s">
        <v>198</v>
      </c>
      <c r="X33" s="152" t="s">
        <v>198</v>
      </c>
      <c r="Y33" s="152" t="s">
        <v>360</v>
      </c>
      <c r="Z33" s="152" t="s">
        <v>198</v>
      </c>
      <c r="AA33" s="152">
        <v>30</v>
      </c>
      <c r="AB33" s="152" t="s">
        <v>198</v>
      </c>
      <c r="AC33" s="152" t="s">
        <v>178</v>
      </c>
      <c r="AD33"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34</v>
      </c>
      <c r="AE33" s="3"/>
      <c r="AF33" s="3"/>
    </row>
    <row r="34" spans="1:32" ht="16.5" thickTop="1" thickBot="1" x14ac:dyDescent="0.3">
      <c r="A34" s="482">
        <f>ROW(A$25)</f>
        <v>25</v>
      </c>
      <c r="B34" s="179" t="s">
        <v>171</v>
      </c>
      <c r="C34" s="178">
        <v>22222222222</v>
      </c>
      <c r="D34" s="178">
        <v>222222222</v>
      </c>
      <c r="E34" s="183" t="s">
        <v>200</v>
      </c>
      <c r="F34" s="181">
        <v>96765817107</v>
      </c>
      <c r="G34" s="182" t="s">
        <v>201</v>
      </c>
      <c r="H34" s="180">
        <v>84202</v>
      </c>
      <c r="I34" s="180" t="s">
        <v>202</v>
      </c>
      <c r="J34" s="177">
        <v>45596</v>
      </c>
      <c r="K34" s="161">
        <v>45653</v>
      </c>
      <c r="L34" s="162" t="s">
        <v>203</v>
      </c>
      <c r="M34" s="163" t="s">
        <v>204</v>
      </c>
      <c r="N34" s="168"/>
      <c r="O34" s="169"/>
      <c r="P34" s="166" t="s">
        <v>253</v>
      </c>
      <c r="Q34" s="167">
        <v>45597</v>
      </c>
      <c r="R34" s="167"/>
      <c r="S34" s="170" t="s">
        <v>204</v>
      </c>
      <c r="T34" s="161"/>
      <c r="U34" s="151"/>
      <c r="V34" s="152" t="s">
        <v>178</v>
      </c>
      <c r="W34" s="152" t="s">
        <v>178</v>
      </c>
      <c r="X34" s="152" t="s">
        <v>198</v>
      </c>
      <c r="Y34" s="152" t="s">
        <v>360</v>
      </c>
      <c r="Z34" s="152" t="s">
        <v>198</v>
      </c>
      <c r="AA34" s="152">
        <v>62</v>
      </c>
      <c r="AB34" s="152" t="s">
        <v>198</v>
      </c>
      <c r="AC34" s="152" t="s">
        <v>178</v>
      </c>
      <c r="AD34"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57</v>
      </c>
      <c r="AE34" s="3"/>
      <c r="AF34" s="3"/>
    </row>
    <row r="35" spans="1:32" ht="16.5" thickTop="1" thickBot="1" x14ac:dyDescent="0.3">
      <c r="A35" s="482">
        <f>ROW(A$26)</f>
        <v>26</v>
      </c>
      <c r="B35" s="179" t="s">
        <v>171</v>
      </c>
      <c r="C35" s="178">
        <v>22222222222</v>
      </c>
      <c r="D35" s="178">
        <v>222222222</v>
      </c>
      <c r="E35" s="183" t="s">
        <v>213</v>
      </c>
      <c r="F35" s="181">
        <v>11498108491</v>
      </c>
      <c r="G35" s="182" t="s">
        <v>214</v>
      </c>
      <c r="H35" s="180">
        <v>80000</v>
      </c>
      <c r="I35" s="180" t="s">
        <v>174</v>
      </c>
      <c r="J35" s="177">
        <v>45634</v>
      </c>
      <c r="K35" s="161">
        <v>45654</v>
      </c>
      <c r="L35" s="162"/>
      <c r="M35" s="163"/>
      <c r="N35" s="168"/>
      <c r="O35" s="169"/>
      <c r="P35" s="166" t="s">
        <v>248</v>
      </c>
      <c r="Q35" s="167">
        <v>45634</v>
      </c>
      <c r="R35" s="167">
        <v>45636</v>
      </c>
      <c r="S35" s="170"/>
      <c r="T35" s="161">
        <v>45647</v>
      </c>
      <c r="U35" s="151"/>
      <c r="V35" s="152" t="s">
        <v>178</v>
      </c>
      <c r="W35" s="152" t="s">
        <v>198</v>
      </c>
      <c r="X35" s="152" t="s">
        <v>198</v>
      </c>
      <c r="Y35" s="152" t="s">
        <v>360</v>
      </c>
      <c r="Z35" s="152" t="s">
        <v>198</v>
      </c>
      <c r="AA35" s="152">
        <v>14</v>
      </c>
      <c r="AB35" s="152" t="s">
        <v>198</v>
      </c>
      <c r="AC35" s="152" t="s">
        <v>178</v>
      </c>
      <c r="AD35"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19</v>
      </c>
      <c r="AE35" s="3"/>
      <c r="AF35" s="3"/>
    </row>
    <row r="36" spans="1:32" ht="16.5" thickTop="1" thickBot="1" x14ac:dyDescent="0.3">
      <c r="A36" s="482">
        <f>ROW(A$27)</f>
        <v>27</v>
      </c>
      <c r="B36" s="179" t="s">
        <v>210</v>
      </c>
      <c r="C36" s="178">
        <v>22222222222</v>
      </c>
      <c r="D36" s="178">
        <v>222222222</v>
      </c>
      <c r="E36" s="183" t="s">
        <v>213</v>
      </c>
      <c r="F36" s="181">
        <v>11498108491</v>
      </c>
      <c r="G36" s="182" t="s">
        <v>214</v>
      </c>
      <c r="H36" s="180">
        <v>70073</v>
      </c>
      <c r="I36" s="180" t="s">
        <v>202</v>
      </c>
      <c r="J36" s="177">
        <v>45471</v>
      </c>
      <c r="K36" s="161">
        <v>45476</v>
      </c>
      <c r="L36" s="162"/>
      <c r="M36" s="163"/>
      <c r="N36" s="168"/>
      <c r="O36" s="169"/>
      <c r="P36" s="166" t="s">
        <v>257</v>
      </c>
      <c r="Q36" s="167">
        <v>45471</v>
      </c>
      <c r="R36" s="167"/>
      <c r="S36" s="170" t="s">
        <v>24</v>
      </c>
      <c r="T36" s="161"/>
      <c r="U36" s="151"/>
      <c r="V36" s="152" t="s">
        <v>178</v>
      </c>
      <c r="W36" s="152" t="s">
        <v>198</v>
      </c>
      <c r="X36" s="152" t="s">
        <v>198</v>
      </c>
      <c r="Y36" s="152" t="s">
        <v>360</v>
      </c>
      <c r="Z36" s="152" t="s">
        <v>198</v>
      </c>
      <c r="AA36" s="152">
        <v>0</v>
      </c>
      <c r="AB36" s="152" t="s">
        <v>198</v>
      </c>
      <c r="AC36" s="152" t="s">
        <v>178</v>
      </c>
      <c r="AD36"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6</v>
      </c>
      <c r="AE36" s="3"/>
      <c r="AF36" s="3"/>
    </row>
    <row r="37" spans="1:32" ht="16.5" thickTop="1" thickBot="1" x14ac:dyDescent="0.3">
      <c r="A37" s="482">
        <f>ROW(A$28)</f>
        <v>28</v>
      </c>
      <c r="B37" s="179" t="s">
        <v>210</v>
      </c>
      <c r="C37" s="178">
        <v>22222222222</v>
      </c>
      <c r="D37" s="178">
        <v>222222222</v>
      </c>
      <c r="E37" s="183" t="s">
        <v>259</v>
      </c>
      <c r="F37" s="181">
        <v>44020098588</v>
      </c>
      <c r="G37" s="182" t="s">
        <v>260</v>
      </c>
      <c r="H37" s="180">
        <v>53176</v>
      </c>
      <c r="I37" s="180" t="s">
        <v>174</v>
      </c>
      <c r="J37" s="177">
        <v>45473</v>
      </c>
      <c r="K37" s="161">
        <v>45498</v>
      </c>
      <c r="L37" s="162" t="s">
        <v>261</v>
      </c>
      <c r="M37" s="163" t="s">
        <v>22</v>
      </c>
      <c r="N37" s="168">
        <v>45474</v>
      </c>
      <c r="O37" s="169" t="s">
        <v>22</v>
      </c>
      <c r="P37" s="166"/>
      <c r="Q37" s="167"/>
      <c r="R37" s="167"/>
      <c r="S37" s="170"/>
      <c r="T37" s="161"/>
      <c r="U37" s="151"/>
      <c r="V37" s="152" t="s">
        <v>178</v>
      </c>
      <c r="W37" s="152" t="s">
        <v>198</v>
      </c>
      <c r="X37" s="152" t="s">
        <v>198</v>
      </c>
      <c r="Y37" s="152" t="s">
        <v>360</v>
      </c>
      <c r="Z37" s="152" t="s">
        <v>198</v>
      </c>
      <c r="AA37" s="152">
        <v>31</v>
      </c>
      <c r="AB37" s="152" t="s">
        <v>198</v>
      </c>
      <c r="AC37" s="152" t="s">
        <v>178</v>
      </c>
      <c r="AD37"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25</v>
      </c>
      <c r="AE37" s="3"/>
      <c r="AF37" s="3"/>
    </row>
    <row r="38" spans="1:32" ht="16.5" thickTop="1" thickBot="1" x14ac:dyDescent="0.3">
      <c r="A38" s="482">
        <f>ROW(A$29)</f>
        <v>29</v>
      </c>
      <c r="B38" s="179" t="s">
        <v>210</v>
      </c>
      <c r="C38" s="178">
        <v>22222222222</v>
      </c>
      <c r="D38" s="178">
        <v>222222222</v>
      </c>
      <c r="E38" s="183" t="s">
        <v>213</v>
      </c>
      <c r="F38" s="181">
        <v>11498108491</v>
      </c>
      <c r="G38" s="182" t="s">
        <v>214</v>
      </c>
      <c r="H38" s="180">
        <v>900</v>
      </c>
      <c r="I38" s="180" t="s">
        <v>263</v>
      </c>
      <c r="J38" s="177">
        <v>45512</v>
      </c>
      <c r="K38" s="161">
        <v>45515</v>
      </c>
      <c r="L38" s="162"/>
      <c r="M38" s="163"/>
      <c r="N38" s="168"/>
      <c r="O38" s="169"/>
      <c r="P38" s="166" t="s">
        <v>264</v>
      </c>
      <c r="Q38" s="167">
        <v>45512</v>
      </c>
      <c r="R38" s="167">
        <v>45512</v>
      </c>
      <c r="S38" s="170" t="s">
        <v>265</v>
      </c>
      <c r="T38" s="161"/>
      <c r="U38" s="151"/>
      <c r="V38" s="152" t="s">
        <v>178</v>
      </c>
      <c r="W38" s="152" t="s">
        <v>198</v>
      </c>
      <c r="X38" s="152" t="s">
        <v>198</v>
      </c>
      <c r="Y38" s="152" t="s">
        <v>360</v>
      </c>
      <c r="Z38" s="152" t="s">
        <v>198</v>
      </c>
      <c r="AA38" s="152">
        <v>30</v>
      </c>
      <c r="AB38" s="152" t="s">
        <v>198</v>
      </c>
      <c r="AC38" s="152" t="s">
        <v>178</v>
      </c>
      <c r="AD38"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4</v>
      </c>
      <c r="AE38" s="3"/>
      <c r="AF38" s="3"/>
    </row>
    <row r="39" spans="1:32" ht="16.5" thickTop="1" thickBot="1" x14ac:dyDescent="0.3">
      <c r="A39" s="482">
        <f>ROW(A$30)</f>
        <v>30</v>
      </c>
      <c r="B39" s="179" t="s">
        <v>210</v>
      </c>
      <c r="C39" s="178">
        <v>22222222222</v>
      </c>
      <c r="D39" s="178">
        <v>222222222</v>
      </c>
      <c r="E39" s="183" t="s">
        <v>259</v>
      </c>
      <c r="F39" s="181">
        <v>44020098588</v>
      </c>
      <c r="G39" s="182" t="s">
        <v>260</v>
      </c>
      <c r="H39" s="180">
        <v>30324</v>
      </c>
      <c r="I39" s="180" t="s">
        <v>174</v>
      </c>
      <c r="J39" s="177">
        <v>45504</v>
      </c>
      <c r="K39" s="161">
        <v>45527</v>
      </c>
      <c r="L39" s="162" t="s">
        <v>261</v>
      </c>
      <c r="M39" s="163" t="s">
        <v>22</v>
      </c>
      <c r="N39" s="168">
        <v>45505</v>
      </c>
      <c r="O39" s="169" t="s">
        <v>22</v>
      </c>
      <c r="P39" s="166"/>
      <c r="Q39" s="167"/>
      <c r="R39" s="167"/>
      <c r="S39" s="170"/>
      <c r="T39" s="161"/>
      <c r="U39" s="151"/>
      <c r="V39" s="152" t="s">
        <v>178</v>
      </c>
      <c r="W39" s="152" t="s">
        <v>198</v>
      </c>
      <c r="X39" s="152" t="s">
        <v>198</v>
      </c>
      <c r="Y39" s="152" t="s">
        <v>360</v>
      </c>
      <c r="Z39" s="152" t="s">
        <v>198</v>
      </c>
      <c r="AA39" s="152">
        <v>31</v>
      </c>
      <c r="AB39" s="152" t="s">
        <v>198</v>
      </c>
      <c r="AC39" s="152" t="s">
        <v>178</v>
      </c>
      <c r="AD39"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23</v>
      </c>
      <c r="AE39" s="3"/>
      <c r="AF39" s="3"/>
    </row>
    <row r="40" spans="1:32" ht="16.5" thickTop="1" thickBot="1" x14ac:dyDescent="0.3">
      <c r="A40" s="482">
        <f>ROW(A$31)</f>
        <v>31</v>
      </c>
      <c r="B40" s="179" t="s">
        <v>210</v>
      </c>
      <c r="C40" s="178">
        <v>22222222222</v>
      </c>
      <c r="D40" s="178">
        <v>222222222</v>
      </c>
      <c r="E40" s="183" t="s">
        <v>213</v>
      </c>
      <c r="F40" s="181">
        <v>11498108491</v>
      </c>
      <c r="G40" s="182" t="s">
        <v>214</v>
      </c>
      <c r="H40" s="180">
        <v>1000</v>
      </c>
      <c r="I40" s="180" t="s">
        <v>202</v>
      </c>
      <c r="J40" s="177">
        <v>45479</v>
      </c>
      <c r="K40" s="161">
        <v>45534</v>
      </c>
      <c r="L40" s="162"/>
      <c r="M40" s="163"/>
      <c r="N40" s="168"/>
      <c r="O40" s="169"/>
      <c r="P40" s="166" t="s">
        <v>267</v>
      </c>
      <c r="Q40" s="167">
        <v>45481</v>
      </c>
      <c r="R40" s="167">
        <v>45488</v>
      </c>
      <c r="S40" s="170"/>
      <c r="T40" s="161">
        <v>45518</v>
      </c>
      <c r="U40" s="151"/>
      <c r="V40" s="152" t="s">
        <v>178</v>
      </c>
      <c r="W40" s="152" t="s">
        <v>198</v>
      </c>
      <c r="X40" s="152" t="s">
        <v>198</v>
      </c>
      <c r="Y40" s="152" t="s">
        <v>360</v>
      </c>
      <c r="Z40" s="152" t="s">
        <v>198</v>
      </c>
      <c r="AA40" s="152">
        <v>38</v>
      </c>
      <c r="AB40" s="152" t="s">
        <v>198</v>
      </c>
      <c r="AC40" s="152" t="s">
        <v>178</v>
      </c>
      <c r="AD40"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47</v>
      </c>
      <c r="AE40" s="3"/>
      <c r="AF40" s="3"/>
    </row>
    <row r="41" spans="1:32" ht="16.5" thickTop="1" thickBot="1" x14ac:dyDescent="0.3">
      <c r="A41" s="482">
        <f>ROW(A$32)</f>
        <v>32</v>
      </c>
      <c r="B41" s="179" t="s">
        <v>210</v>
      </c>
      <c r="C41" s="178">
        <v>22222222222</v>
      </c>
      <c r="D41" s="178">
        <v>222222222</v>
      </c>
      <c r="E41" s="183" t="s">
        <v>259</v>
      </c>
      <c r="F41" s="181">
        <v>44020098588</v>
      </c>
      <c r="G41" s="182" t="s">
        <v>260</v>
      </c>
      <c r="H41" s="180">
        <v>96837</v>
      </c>
      <c r="I41" s="180" t="s">
        <v>174</v>
      </c>
      <c r="J41" s="177">
        <v>45535</v>
      </c>
      <c r="K41" s="161">
        <v>45558</v>
      </c>
      <c r="L41" s="162" t="s">
        <v>261</v>
      </c>
      <c r="M41" s="163" t="s">
        <v>22</v>
      </c>
      <c r="N41" s="168">
        <v>45536</v>
      </c>
      <c r="O41" s="169" t="s">
        <v>22</v>
      </c>
      <c r="P41" s="166"/>
      <c r="Q41" s="167"/>
      <c r="R41" s="167"/>
      <c r="S41" s="170"/>
      <c r="T41" s="161"/>
      <c r="U41" s="151"/>
      <c r="V41" s="152" t="s">
        <v>178</v>
      </c>
      <c r="W41" s="152" t="s">
        <v>198</v>
      </c>
      <c r="X41" s="152" t="s">
        <v>198</v>
      </c>
      <c r="Y41" s="152" t="s">
        <v>360</v>
      </c>
      <c r="Z41" s="152" t="s">
        <v>198</v>
      </c>
      <c r="AA41" s="152">
        <v>31</v>
      </c>
      <c r="AB41" s="152" t="s">
        <v>198</v>
      </c>
      <c r="AC41" s="152" t="s">
        <v>178</v>
      </c>
      <c r="AD41"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23</v>
      </c>
      <c r="AE41" s="3"/>
      <c r="AF41" s="3"/>
    </row>
    <row r="42" spans="1:32" ht="16.5" thickTop="1" thickBot="1" x14ac:dyDescent="0.3">
      <c r="A42" s="482">
        <f>ROW(A$33)</f>
        <v>33</v>
      </c>
      <c r="B42" s="179" t="s">
        <v>210</v>
      </c>
      <c r="C42" s="178">
        <v>22222222222</v>
      </c>
      <c r="D42" s="178">
        <v>222222222</v>
      </c>
      <c r="E42" s="183" t="s">
        <v>185</v>
      </c>
      <c r="F42" s="181">
        <v>82493337096</v>
      </c>
      <c r="G42" s="182" t="s">
        <v>186</v>
      </c>
      <c r="H42" s="180">
        <v>45626</v>
      </c>
      <c r="I42" s="180" t="s">
        <v>250</v>
      </c>
      <c r="J42" s="177">
        <v>45550</v>
      </c>
      <c r="K42" s="161">
        <v>45563</v>
      </c>
      <c r="L42" s="162" t="s">
        <v>269</v>
      </c>
      <c r="M42" s="163" t="s">
        <v>192</v>
      </c>
      <c r="N42" s="168"/>
      <c r="O42" s="169"/>
      <c r="P42" s="166" t="s">
        <v>270</v>
      </c>
      <c r="Q42" s="167">
        <v>45550</v>
      </c>
      <c r="R42" s="167"/>
      <c r="S42" s="170" t="s">
        <v>176</v>
      </c>
      <c r="T42" s="161"/>
      <c r="U42" s="151"/>
      <c r="V42" s="152" t="s">
        <v>178</v>
      </c>
      <c r="W42" s="152" t="s">
        <v>198</v>
      </c>
      <c r="X42" s="152" t="s">
        <v>198</v>
      </c>
      <c r="Y42" s="152" t="s">
        <v>360</v>
      </c>
      <c r="Z42" s="152" t="s">
        <v>198</v>
      </c>
      <c r="AA42" s="152">
        <v>14</v>
      </c>
      <c r="AB42" s="152" t="s">
        <v>198</v>
      </c>
      <c r="AC42" s="152" t="s">
        <v>178</v>
      </c>
      <c r="AD42"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14</v>
      </c>
      <c r="AE42" s="3"/>
      <c r="AF42" s="3"/>
    </row>
    <row r="43" spans="1:32" ht="16.5" thickTop="1" thickBot="1" x14ac:dyDescent="0.3">
      <c r="A43" s="482">
        <f>ROW(A$34)</f>
        <v>34</v>
      </c>
      <c r="B43" s="179" t="s">
        <v>210</v>
      </c>
      <c r="C43" s="178">
        <v>22222222222</v>
      </c>
      <c r="D43" s="178">
        <v>222222222</v>
      </c>
      <c r="E43" s="183" t="s">
        <v>213</v>
      </c>
      <c r="F43" s="181">
        <v>11498108491</v>
      </c>
      <c r="G43" s="182" t="s">
        <v>214</v>
      </c>
      <c r="H43" s="180">
        <v>9000</v>
      </c>
      <c r="I43" s="180" t="s">
        <v>202</v>
      </c>
      <c r="J43" s="177">
        <v>45541</v>
      </c>
      <c r="K43" s="161">
        <v>45566</v>
      </c>
      <c r="L43" s="162"/>
      <c r="M43" s="163"/>
      <c r="N43" s="168"/>
      <c r="O43" s="169"/>
      <c r="P43" s="166" t="s">
        <v>271</v>
      </c>
      <c r="Q43" s="167">
        <v>45543</v>
      </c>
      <c r="R43" s="167">
        <v>45545</v>
      </c>
      <c r="S43" s="170"/>
      <c r="T43" s="161">
        <v>45566</v>
      </c>
      <c r="U43" s="151"/>
      <c r="V43" s="152" t="s">
        <v>178</v>
      </c>
      <c r="W43" s="152" t="s">
        <v>198</v>
      </c>
      <c r="X43" s="152" t="s">
        <v>198</v>
      </c>
      <c r="Y43" s="152" t="s">
        <v>360</v>
      </c>
      <c r="Z43" s="152" t="s">
        <v>198</v>
      </c>
      <c r="AA43" s="152">
        <v>24</v>
      </c>
      <c r="AB43" s="152" t="s">
        <v>198</v>
      </c>
      <c r="AC43" s="152" t="s">
        <v>178</v>
      </c>
      <c r="AD43"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22</v>
      </c>
      <c r="AE43" s="3"/>
      <c r="AF43" s="3"/>
    </row>
    <row r="44" spans="1:32" ht="16.5" thickTop="1" thickBot="1" x14ac:dyDescent="0.3">
      <c r="A44" s="482">
        <f>ROW(A$35)</f>
        <v>35</v>
      </c>
      <c r="B44" s="179" t="s">
        <v>210</v>
      </c>
      <c r="C44" s="178">
        <v>22222222222</v>
      </c>
      <c r="D44" s="178">
        <v>222222222</v>
      </c>
      <c r="E44" s="183" t="s">
        <v>213</v>
      </c>
      <c r="F44" s="181">
        <v>11498108491</v>
      </c>
      <c r="G44" s="182" t="s">
        <v>214</v>
      </c>
      <c r="H44" s="180">
        <v>33318</v>
      </c>
      <c r="I44" s="180" t="s">
        <v>202</v>
      </c>
      <c r="J44" s="177">
        <v>45559</v>
      </c>
      <c r="K44" s="161">
        <v>45575</v>
      </c>
      <c r="L44" s="162"/>
      <c r="M44" s="163"/>
      <c r="N44" s="168"/>
      <c r="O44" s="169"/>
      <c r="P44" s="166" t="s">
        <v>273</v>
      </c>
      <c r="Q44" s="167">
        <v>45561</v>
      </c>
      <c r="R44" s="167"/>
      <c r="S44" s="170"/>
      <c r="T44" s="161">
        <v>45575</v>
      </c>
      <c r="U44" s="151"/>
      <c r="V44" s="152" t="s">
        <v>178</v>
      </c>
      <c r="W44" s="152" t="s">
        <v>198</v>
      </c>
      <c r="X44" s="152" t="s">
        <v>198</v>
      </c>
      <c r="Y44" s="152" t="s">
        <v>360</v>
      </c>
      <c r="Z44" s="152" t="s">
        <v>198</v>
      </c>
      <c r="AA44" s="152">
        <v>15</v>
      </c>
      <c r="AB44" s="152" t="s">
        <v>198</v>
      </c>
      <c r="AC44" s="152" t="s">
        <v>178</v>
      </c>
      <c r="AD44"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15</v>
      </c>
      <c r="AE44" s="3"/>
      <c r="AF44" s="3"/>
    </row>
    <row r="45" spans="1:32" ht="16.5" thickTop="1" thickBot="1" x14ac:dyDescent="0.3">
      <c r="A45" s="482">
        <f>ROW(A$36)</f>
        <v>36</v>
      </c>
      <c r="B45" s="179" t="s">
        <v>210</v>
      </c>
      <c r="C45" s="178">
        <v>22222222222</v>
      </c>
      <c r="D45" s="178">
        <v>222222222</v>
      </c>
      <c r="E45" s="183" t="s">
        <v>225</v>
      </c>
      <c r="F45" s="181">
        <v>39290228900</v>
      </c>
      <c r="G45" s="182" t="s">
        <v>226</v>
      </c>
      <c r="H45" s="180">
        <v>300000</v>
      </c>
      <c r="I45" s="180" t="s">
        <v>274</v>
      </c>
      <c r="J45" s="177">
        <v>45570</v>
      </c>
      <c r="K45" s="161">
        <v>45575</v>
      </c>
      <c r="L45" s="162" t="s">
        <v>275</v>
      </c>
      <c r="M45" s="163"/>
      <c r="N45" s="168"/>
      <c r="O45" s="169"/>
      <c r="P45" s="166" t="s">
        <v>276</v>
      </c>
      <c r="Q45" s="167">
        <v>45570</v>
      </c>
      <c r="R45" s="167">
        <v>45570</v>
      </c>
      <c r="S45" s="170" t="s">
        <v>22</v>
      </c>
      <c r="T45" s="161"/>
      <c r="U45" s="151"/>
      <c r="V45" s="152" t="s">
        <v>178</v>
      </c>
      <c r="W45" s="152" t="s">
        <v>198</v>
      </c>
      <c r="X45" s="152" t="s">
        <v>198</v>
      </c>
      <c r="Y45" s="152" t="s">
        <v>360</v>
      </c>
      <c r="Z45" s="152" t="s">
        <v>198</v>
      </c>
      <c r="AA45" s="152">
        <v>31</v>
      </c>
      <c r="AB45" s="152" t="s">
        <v>198</v>
      </c>
      <c r="AC45" s="152" t="s">
        <v>178</v>
      </c>
      <c r="AD45"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6</v>
      </c>
      <c r="AE45" s="3"/>
      <c r="AF45" s="3"/>
    </row>
    <row r="46" spans="1:32" ht="16.5" thickTop="1" thickBot="1" x14ac:dyDescent="0.3">
      <c r="A46" s="482">
        <f>ROW(A$37)</f>
        <v>37</v>
      </c>
      <c r="B46" s="179" t="s">
        <v>210</v>
      </c>
      <c r="C46" s="178">
        <v>22222222222</v>
      </c>
      <c r="D46" s="178">
        <v>222222222</v>
      </c>
      <c r="E46" s="183" t="s">
        <v>213</v>
      </c>
      <c r="F46" s="181">
        <v>11498108491</v>
      </c>
      <c r="G46" s="182" t="s">
        <v>214</v>
      </c>
      <c r="H46" s="180">
        <v>108</v>
      </c>
      <c r="I46" s="180" t="s">
        <v>174</v>
      </c>
      <c r="J46" s="177">
        <v>45550</v>
      </c>
      <c r="K46" s="161">
        <v>45577</v>
      </c>
      <c r="L46" s="162"/>
      <c r="M46" s="163"/>
      <c r="N46" s="168"/>
      <c r="O46" s="169"/>
      <c r="P46" s="166" t="s">
        <v>278</v>
      </c>
      <c r="Q46" s="167">
        <v>45551</v>
      </c>
      <c r="R46" s="167"/>
      <c r="S46" s="170" t="s">
        <v>192</v>
      </c>
      <c r="T46" s="161"/>
      <c r="U46" s="151"/>
      <c r="V46" s="152" t="s">
        <v>178</v>
      </c>
      <c r="W46" s="152" t="s">
        <v>198</v>
      </c>
      <c r="X46" s="152" t="s">
        <v>178</v>
      </c>
      <c r="Y46" s="152" t="s">
        <v>374</v>
      </c>
      <c r="Z46" s="152" t="s">
        <v>198</v>
      </c>
      <c r="AA46" s="152">
        <v>14</v>
      </c>
      <c r="AB46" s="152" t="s">
        <v>198</v>
      </c>
      <c r="AC46" s="152" t="s">
        <v>178</v>
      </c>
      <c r="AD46"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27</v>
      </c>
      <c r="AE46" s="3"/>
      <c r="AF46" s="3"/>
    </row>
    <row r="47" spans="1:32" ht="16.5" thickTop="1" thickBot="1" x14ac:dyDescent="0.3">
      <c r="A47" s="482">
        <f>ROW(A$38)</f>
        <v>38</v>
      </c>
      <c r="B47" s="179" t="s">
        <v>210</v>
      </c>
      <c r="C47" s="178">
        <v>22222222222</v>
      </c>
      <c r="D47" s="178">
        <v>222222222</v>
      </c>
      <c r="E47" s="183" t="s">
        <v>172</v>
      </c>
      <c r="F47" s="181">
        <v>87963151792</v>
      </c>
      <c r="G47" s="182" t="s">
        <v>173</v>
      </c>
      <c r="H47" s="180">
        <v>54229</v>
      </c>
      <c r="I47" s="180" t="s">
        <v>174</v>
      </c>
      <c r="J47" s="177">
        <v>45520</v>
      </c>
      <c r="K47" s="161">
        <v>45582</v>
      </c>
      <c r="L47" s="162" t="s">
        <v>175</v>
      </c>
      <c r="M47" s="163" t="s">
        <v>176</v>
      </c>
      <c r="N47" s="168"/>
      <c r="O47" s="169"/>
      <c r="P47" s="166" t="s">
        <v>283</v>
      </c>
      <c r="Q47" s="167">
        <v>45522</v>
      </c>
      <c r="R47" s="167">
        <v>45524</v>
      </c>
      <c r="S47" s="170" t="s">
        <v>176</v>
      </c>
      <c r="T47" s="161"/>
      <c r="U47" s="151"/>
      <c r="V47" s="152" t="s">
        <v>178</v>
      </c>
      <c r="W47" s="152" t="s">
        <v>198</v>
      </c>
      <c r="X47" s="152" t="s">
        <v>198</v>
      </c>
      <c r="Y47" s="152" t="s">
        <v>360</v>
      </c>
      <c r="Z47" s="152" t="s">
        <v>198</v>
      </c>
      <c r="AA47" s="152">
        <v>30</v>
      </c>
      <c r="AB47" s="152" t="s">
        <v>198</v>
      </c>
      <c r="AC47" s="152" t="s">
        <v>178</v>
      </c>
      <c r="AD47"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59</v>
      </c>
      <c r="AE47" s="3"/>
      <c r="AF47" s="3"/>
    </row>
    <row r="48" spans="1:32" ht="16.5" thickTop="1" thickBot="1" x14ac:dyDescent="0.3">
      <c r="A48" s="482">
        <f>ROW(A$39)</f>
        <v>39</v>
      </c>
      <c r="B48" s="179" t="s">
        <v>210</v>
      </c>
      <c r="C48" s="178">
        <v>22222222222</v>
      </c>
      <c r="D48" s="178">
        <v>222222222</v>
      </c>
      <c r="E48" s="183" t="s">
        <v>185</v>
      </c>
      <c r="F48" s="181">
        <v>82493337096</v>
      </c>
      <c r="G48" s="182" t="s">
        <v>186</v>
      </c>
      <c r="H48" s="180">
        <v>71574</v>
      </c>
      <c r="I48" s="180" t="s">
        <v>250</v>
      </c>
      <c r="J48" s="177">
        <v>45550</v>
      </c>
      <c r="K48" s="161">
        <v>45583</v>
      </c>
      <c r="L48" s="162" t="s">
        <v>284</v>
      </c>
      <c r="M48" s="163" t="s">
        <v>176</v>
      </c>
      <c r="N48" s="168"/>
      <c r="O48" s="169"/>
      <c r="P48" s="166" t="s">
        <v>285</v>
      </c>
      <c r="Q48" s="167">
        <v>45550</v>
      </c>
      <c r="R48" s="167"/>
      <c r="S48" s="170" t="s">
        <v>176</v>
      </c>
      <c r="T48" s="161"/>
      <c r="U48" s="151"/>
      <c r="V48" s="152" t="s">
        <v>178</v>
      </c>
      <c r="W48" s="152" t="s">
        <v>198</v>
      </c>
      <c r="X48" s="152" t="s">
        <v>198</v>
      </c>
      <c r="Y48" s="152" t="s">
        <v>360</v>
      </c>
      <c r="Z48" s="152" t="s">
        <v>198</v>
      </c>
      <c r="AA48" s="152">
        <v>30</v>
      </c>
      <c r="AB48" s="152" t="s">
        <v>198</v>
      </c>
      <c r="AC48" s="152" t="s">
        <v>178</v>
      </c>
      <c r="AD48"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34</v>
      </c>
      <c r="AE48" s="3"/>
      <c r="AF48" s="3"/>
    </row>
    <row r="49" spans="1:32" ht="16.5" thickTop="1" thickBot="1" x14ac:dyDescent="0.3">
      <c r="A49" s="482">
        <f>ROW(A$40)</f>
        <v>40</v>
      </c>
      <c r="B49" s="179" t="s">
        <v>210</v>
      </c>
      <c r="C49" s="178">
        <v>22222222222</v>
      </c>
      <c r="D49" s="178">
        <v>222222222</v>
      </c>
      <c r="E49" s="183" t="s">
        <v>172</v>
      </c>
      <c r="F49" s="181">
        <v>87963151792</v>
      </c>
      <c r="G49" s="182" t="s">
        <v>173</v>
      </c>
      <c r="H49" s="180">
        <v>99789</v>
      </c>
      <c r="I49" s="180" t="s">
        <v>174</v>
      </c>
      <c r="J49" s="177">
        <v>45551</v>
      </c>
      <c r="K49" s="161">
        <v>45584</v>
      </c>
      <c r="L49" s="162" t="s">
        <v>175</v>
      </c>
      <c r="M49" s="163" t="s">
        <v>176</v>
      </c>
      <c r="N49" s="168"/>
      <c r="O49" s="169"/>
      <c r="P49" s="166" t="s">
        <v>286</v>
      </c>
      <c r="Q49" s="167">
        <v>45552</v>
      </c>
      <c r="R49" s="167">
        <v>45556</v>
      </c>
      <c r="S49" s="170" t="s">
        <v>192</v>
      </c>
      <c r="T49" s="161"/>
      <c r="U49" s="151"/>
      <c r="V49" s="152" t="s">
        <v>178</v>
      </c>
      <c r="W49" s="152" t="s">
        <v>198</v>
      </c>
      <c r="X49" s="152" t="s">
        <v>198</v>
      </c>
      <c r="Y49" s="152" t="s">
        <v>360</v>
      </c>
      <c r="Z49" s="152" t="s">
        <v>198</v>
      </c>
      <c r="AA49" s="152">
        <v>30</v>
      </c>
      <c r="AB49" s="152" t="s">
        <v>198</v>
      </c>
      <c r="AC49" s="152" t="s">
        <v>178</v>
      </c>
      <c r="AD49"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29</v>
      </c>
      <c r="AE49" s="3"/>
      <c r="AF49" s="3"/>
    </row>
    <row r="50" spans="1:32" ht="16.5" thickTop="1" thickBot="1" x14ac:dyDescent="0.3">
      <c r="A50" s="482">
        <f>ROW(A$41)</f>
        <v>41</v>
      </c>
      <c r="B50" s="179" t="s">
        <v>210</v>
      </c>
      <c r="C50" s="178">
        <v>22222222222</v>
      </c>
      <c r="D50" s="178">
        <v>222222222</v>
      </c>
      <c r="E50" s="183" t="s">
        <v>259</v>
      </c>
      <c r="F50" s="181">
        <v>44020098588</v>
      </c>
      <c r="G50" s="182" t="s">
        <v>260</v>
      </c>
      <c r="H50" s="180">
        <v>12116</v>
      </c>
      <c r="I50" s="180" t="s">
        <v>174</v>
      </c>
      <c r="J50" s="177">
        <v>45565</v>
      </c>
      <c r="K50" s="161">
        <v>45591</v>
      </c>
      <c r="L50" s="162" t="s">
        <v>261</v>
      </c>
      <c r="M50" s="163" t="s">
        <v>22</v>
      </c>
      <c r="N50" s="168">
        <v>45566</v>
      </c>
      <c r="O50" s="169" t="s">
        <v>22</v>
      </c>
      <c r="P50" s="166"/>
      <c r="Q50" s="167"/>
      <c r="R50" s="167"/>
      <c r="S50" s="170"/>
      <c r="T50" s="161"/>
      <c r="U50" s="151"/>
      <c r="V50" s="152" t="s">
        <v>178</v>
      </c>
      <c r="W50" s="152" t="s">
        <v>198</v>
      </c>
      <c r="X50" s="152" t="s">
        <v>198</v>
      </c>
      <c r="Y50" s="152" t="s">
        <v>360</v>
      </c>
      <c r="Z50" s="152" t="s">
        <v>198</v>
      </c>
      <c r="AA50" s="152">
        <v>31</v>
      </c>
      <c r="AB50" s="152" t="s">
        <v>198</v>
      </c>
      <c r="AC50" s="152" t="s">
        <v>178</v>
      </c>
      <c r="AD50"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26</v>
      </c>
      <c r="AE50" s="3"/>
      <c r="AF50" s="3"/>
    </row>
    <row r="51" spans="1:32" ht="16.5" thickTop="1" thickBot="1" x14ac:dyDescent="0.3">
      <c r="A51" s="482">
        <f>ROW(A$42)</f>
        <v>42</v>
      </c>
      <c r="B51" s="179" t="s">
        <v>210</v>
      </c>
      <c r="C51" s="178">
        <v>22222222222</v>
      </c>
      <c r="D51" s="178">
        <v>222222222</v>
      </c>
      <c r="E51" s="183" t="s">
        <v>213</v>
      </c>
      <c r="F51" s="181">
        <v>11498108491</v>
      </c>
      <c r="G51" s="182" t="s">
        <v>214</v>
      </c>
      <c r="H51" s="180">
        <v>69460</v>
      </c>
      <c r="I51" s="180" t="s">
        <v>202</v>
      </c>
      <c r="J51" s="177">
        <v>45528</v>
      </c>
      <c r="K51" s="161">
        <v>45607</v>
      </c>
      <c r="L51" s="162"/>
      <c r="M51" s="163"/>
      <c r="N51" s="168"/>
      <c r="O51" s="169"/>
      <c r="P51" s="166" t="s">
        <v>287</v>
      </c>
      <c r="Q51" s="167">
        <v>45530</v>
      </c>
      <c r="R51" s="167">
        <v>45532</v>
      </c>
      <c r="S51" s="170" t="s">
        <v>195</v>
      </c>
      <c r="T51" s="161"/>
      <c r="U51" s="151"/>
      <c r="V51" s="152" t="s">
        <v>178</v>
      </c>
      <c r="W51" s="152" t="s">
        <v>198</v>
      </c>
      <c r="X51" s="152" t="s">
        <v>198</v>
      </c>
      <c r="Y51" s="152" t="s">
        <v>360</v>
      </c>
      <c r="Z51" s="152" t="s">
        <v>198</v>
      </c>
      <c r="AA51" s="152">
        <v>60</v>
      </c>
      <c r="AB51" s="152" t="s">
        <v>198</v>
      </c>
      <c r="AC51" s="152" t="s">
        <v>178</v>
      </c>
      <c r="AD51"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76</v>
      </c>
      <c r="AE51" s="3"/>
      <c r="AF51" s="3"/>
    </row>
    <row r="52" spans="1:32" ht="16.5" thickTop="1" thickBot="1" x14ac:dyDescent="0.3">
      <c r="A52" s="482">
        <f>ROW(A$43)</f>
        <v>43</v>
      </c>
      <c r="B52" s="179" t="s">
        <v>210</v>
      </c>
      <c r="C52" s="178">
        <v>22222222222</v>
      </c>
      <c r="D52" s="178">
        <v>222222222</v>
      </c>
      <c r="E52" s="183" t="s">
        <v>225</v>
      </c>
      <c r="F52" s="181">
        <v>39290228900</v>
      </c>
      <c r="G52" s="182" t="s">
        <v>226</v>
      </c>
      <c r="H52" s="180">
        <v>200000</v>
      </c>
      <c r="I52" s="180" t="s">
        <v>288</v>
      </c>
      <c r="J52" s="177">
        <v>45570</v>
      </c>
      <c r="K52" s="161">
        <v>45611</v>
      </c>
      <c r="L52" s="162" t="s">
        <v>275</v>
      </c>
      <c r="M52" s="163"/>
      <c r="N52" s="168"/>
      <c r="O52" s="169"/>
      <c r="P52" s="166" t="s">
        <v>276</v>
      </c>
      <c r="Q52" s="167">
        <v>45570</v>
      </c>
      <c r="R52" s="167">
        <v>45570</v>
      </c>
      <c r="S52" s="170" t="s">
        <v>20</v>
      </c>
      <c r="T52" s="161"/>
      <c r="U52" s="151"/>
      <c r="V52" s="152" t="s">
        <v>178</v>
      </c>
      <c r="W52" s="152" t="s">
        <v>198</v>
      </c>
      <c r="X52" s="152" t="s">
        <v>198</v>
      </c>
      <c r="Y52" s="152" t="s">
        <v>360</v>
      </c>
      <c r="Z52" s="152" t="s">
        <v>198</v>
      </c>
      <c r="AA52" s="152">
        <v>62</v>
      </c>
      <c r="AB52" s="152" t="s">
        <v>198</v>
      </c>
      <c r="AC52" s="152" t="s">
        <v>178</v>
      </c>
      <c r="AD52"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42</v>
      </c>
      <c r="AE52" s="3"/>
      <c r="AF52" s="3"/>
    </row>
    <row r="53" spans="1:32" ht="16.5" thickTop="1" thickBot="1" x14ac:dyDescent="0.3">
      <c r="A53" s="482">
        <f>ROW(A$44)</f>
        <v>44</v>
      </c>
      <c r="B53" s="179" t="s">
        <v>210</v>
      </c>
      <c r="C53" s="178">
        <v>22222222222</v>
      </c>
      <c r="D53" s="178">
        <v>222222222</v>
      </c>
      <c r="E53" s="183" t="s">
        <v>259</v>
      </c>
      <c r="F53" s="181">
        <v>44020098588</v>
      </c>
      <c r="G53" s="182" t="s">
        <v>260</v>
      </c>
      <c r="H53" s="180">
        <v>92242</v>
      </c>
      <c r="I53" s="180" t="s">
        <v>174</v>
      </c>
      <c r="J53" s="177">
        <v>45596</v>
      </c>
      <c r="K53" s="161">
        <v>45626</v>
      </c>
      <c r="L53" s="162" t="s">
        <v>261</v>
      </c>
      <c r="M53" s="163" t="s">
        <v>22</v>
      </c>
      <c r="N53" s="168">
        <v>45597</v>
      </c>
      <c r="O53" s="169" t="s">
        <v>22</v>
      </c>
      <c r="P53" s="166"/>
      <c r="Q53" s="167"/>
      <c r="R53" s="167"/>
      <c r="S53" s="170"/>
      <c r="T53" s="161"/>
      <c r="U53" s="151"/>
      <c r="V53" s="152" t="s">
        <v>178</v>
      </c>
      <c r="W53" s="152" t="s">
        <v>198</v>
      </c>
      <c r="X53" s="152" t="s">
        <v>198</v>
      </c>
      <c r="Y53" s="152" t="s">
        <v>360</v>
      </c>
      <c r="Z53" s="152" t="s">
        <v>198</v>
      </c>
      <c r="AA53" s="152">
        <v>31</v>
      </c>
      <c r="AB53" s="152" t="s">
        <v>198</v>
      </c>
      <c r="AC53" s="152" t="s">
        <v>178</v>
      </c>
      <c r="AD53"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30</v>
      </c>
      <c r="AE53" s="3"/>
      <c r="AF53" s="3"/>
    </row>
    <row r="54" spans="1:32" ht="16.5" thickTop="1" thickBot="1" x14ac:dyDescent="0.3">
      <c r="A54" s="482">
        <f>ROW(A$45)</f>
        <v>45</v>
      </c>
      <c r="B54" s="179" t="s">
        <v>210</v>
      </c>
      <c r="C54" s="178">
        <v>22222222222</v>
      </c>
      <c r="D54" s="178">
        <v>222222222</v>
      </c>
      <c r="E54" s="183" t="s">
        <v>172</v>
      </c>
      <c r="F54" s="181">
        <v>87963151792</v>
      </c>
      <c r="G54" s="182" t="s">
        <v>173</v>
      </c>
      <c r="H54" s="180">
        <v>30885</v>
      </c>
      <c r="I54" s="180" t="s">
        <v>174</v>
      </c>
      <c r="J54" s="177">
        <v>45617</v>
      </c>
      <c r="K54" s="161">
        <v>45643</v>
      </c>
      <c r="L54" s="162" t="s">
        <v>175</v>
      </c>
      <c r="M54" s="163" t="s">
        <v>176</v>
      </c>
      <c r="N54" s="168"/>
      <c r="O54" s="169"/>
      <c r="P54" s="166" t="s">
        <v>291</v>
      </c>
      <c r="Q54" s="167">
        <v>45617</v>
      </c>
      <c r="R54" s="167">
        <v>45618</v>
      </c>
      <c r="S54" s="170" t="s">
        <v>176</v>
      </c>
      <c r="T54" s="161"/>
      <c r="U54" s="151"/>
      <c r="V54" s="152" t="s">
        <v>178</v>
      </c>
      <c r="W54" s="152" t="s">
        <v>198</v>
      </c>
      <c r="X54" s="152" t="s">
        <v>198</v>
      </c>
      <c r="Y54" s="152" t="s">
        <v>360</v>
      </c>
      <c r="Z54" s="152" t="s">
        <v>198</v>
      </c>
      <c r="AA54" s="152">
        <v>30</v>
      </c>
      <c r="AB54" s="152" t="s">
        <v>198</v>
      </c>
      <c r="AC54" s="152" t="s">
        <v>178</v>
      </c>
      <c r="AD54"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26</v>
      </c>
      <c r="AE54" s="3"/>
      <c r="AF54" s="3"/>
    </row>
    <row r="55" spans="1:32" ht="16.5" thickTop="1" thickBot="1" x14ac:dyDescent="0.3">
      <c r="A55" s="482">
        <f>ROW(A$46)</f>
        <v>46</v>
      </c>
      <c r="B55" s="179" t="s">
        <v>210</v>
      </c>
      <c r="C55" s="178">
        <v>22222222222</v>
      </c>
      <c r="D55" s="178">
        <v>222222222</v>
      </c>
      <c r="E55" s="183" t="s">
        <v>259</v>
      </c>
      <c r="F55" s="181">
        <v>44020098588</v>
      </c>
      <c r="G55" s="182" t="s">
        <v>260</v>
      </c>
      <c r="H55" s="180">
        <v>96899</v>
      </c>
      <c r="I55" s="180" t="s">
        <v>174</v>
      </c>
      <c r="J55" s="177">
        <v>45626</v>
      </c>
      <c r="K55" s="161">
        <v>45655</v>
      </c>
      <c r="L55" s="162" t="s">
        <v>261</v>
      </c>
      <c r="M55" s="163" t="s">
        <v>22</v>
      </c>
      <c r="N55" s="168">
        <v>45627</v>
      </c>
      <c r="O55" s="169" t="s">
        <v>22</v>
      </c>
      <c r="P55" s="166"/>
      <c r="Q55" s="167"/>
      <c r="R55" s="167"/>
      <c r="S55" s="170"/>
      <c r="T55" s="161"/>
      <c r="U55" s="151"/>
      <c r="V55" s="152" t="s">
        <v>178</v>
      </c>
      <c r="W55" s="152" t="s">
        <v>198</v>
      </c>
      <c r="X55" s="152" t="s">
        <v>198</v>
      </c>
      <c r="Y55" s="152" t="s">
        <v>360</v>
      </c>
      <c r="Z55" s="152" t="s">
        <v>198</v>
      </c>
      <c r="AA55" s="152">
        <v>31</v>
      </c>
      <c r="AB55" s="152" t="s">
        <v>198</v>
      </c>
      <c r="AC55" s="152" t="s">
        <v>178</v>
      </c>
      <c r="AD55"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29</v>
      </c>
      <c r="AE55" s="3"/>
      <c r="AF55" s="3"/>
    </row>
    <row r="56" spans="1:32" ht="16.5" thickTop="1" thickBot="1" x14ac:dyDescent="0.3">
      <c r="A56" s="482">
        <f>ROW(A$47)</f>
        <v>47</v>
      </c>
      <c r="B56" s="179" t="s">
        <v>292</v>
      </c>
      <c r="C56" s="178">
        <v>11223344556</v>
      </c>
      <c r="D56" s="178" t="s">
        <v>293</v>
      </c>
      <c r="E56" s="183" t="s">
        <v>172</v>
      </c>
      <c r="F56" s="181">
        <v>87963151792</v>
      </c>
      <c r="G56" s="182" t="s">
        <v>173</v>
      </c>
      <c r="H56" s="180">
        <v>96635</v>
      </c>
      <c r="I56" s="180" t="s">
        <v>174</v>
      </c>
      <c r="J56" s="177">
        <v>45490</v>
      </c>
      <c r="K56" s="161">
        <v>45510</v>
      </c>
      <c r="L56" s="162" t="s">
        <v>175</v>
      </c>
      <c r="M56" s="163" t="s">
        <v>176</v>
      </c>
      <c r="N56" s="168"/>
      <c r="O56" s="169"/>
      <c r="P56" s="166" t="s">
        <v>300</v>
      </c>
      <c r="Q56" s="167">
        <v>45491</v>
      </c>
      <c r="R56" s="167">
        <v>45493</v>
      </c>
      <c r="S56" s="170" t="s">
        <v>176</v>
      </c>
      <c r="T56" s="161"/>
      <c r="U56" s="151"/>
      <c r="V56" s="152" t="s">
        <v>198</v>
      </c>
      <c r="W56" s="152" t="s">
        <v>198</v>
      </c>
      <c r="X56" s="152" t="s">
        <v>198</v>
      </c>
      <c r="Y56" s="152" t="s">
        <v>360</v>
      </c>
      <c r="Z56" s="152" t="s">
        <v>198</v>
      </c>
      <c r="AA56" s="152">
        <v>30</v>
      </c>
      <c r="AB56" s="152" t="s">
        <v>198</v>
      </c>
      <c r="AC56" s="152" t="s">
        <v>178</v>
      </c>
      <c r="AD56"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18</v>
      </c>
      <c r="AE56" s="3"/>
      <c r="AF56" s="3"/>
    </row>
    <row r="57" spans="1:32" ht="16.5" thickTop="1" thickBot="1" x14ac:dyDescent="0.3">
      <c r="A57" s="482">
        <f>ROW(A$48)</f>
        <v>48</v>
      </c>
      <c r="B57" s="179" t="s">
        <v>292</v>
      </c>
      <c r="C57" s="178">
        <v>11223344556</v>
      </c>
      <c r="D57" s="178" t="s">
        <v>293</v>
      </c>
      <c r="E57" s="183" t="s">
        <v>213</v>
      </c>
      <c r="F57" s="181">
        <v>11498108491</v>
      </c>
      <c r="G57" s="182" t="s">
        <v>214</v>
      </c>
      <c r="H57" s="180">
        <v>79416</v>
      </c>
      <c r="I57" s="180" t="s">
        <v>202</v>
      </c>
      <c r="J57" s="177">
        <v>45497</v>
      </c>
      <c r="K57" s="161">
        <v>45544</v>
      </c>
      <c r="L57" s="162"/>
      <c r="M57" s="163"/>
      <c r="N57" s="168"/>
      <c r="O57" s="169"/>
      <c r="P57" s="166" t="s">
        <v>301</v>
      </c>
      <c r="Q57" s="167">
        <v>45499</v>
      </c>
      <c r="R57" s="167">
        <v>45501</v>
      </c>
      <c r="S57" s="170"/>
      <c r="T57" s="161">
        <v>45553</v>
      </c>
      <c r="U57" s="151"/>
      <c r="V57" s="152" t="s">
        <v>198</v>
      </c>
      <c r="W57" s="152" t="s">
        <v>198</v>
      </c>
      <c r="X57" s="152" t="s">
        <v>198</v>
      </c>
      <c r="Y57" s="152" t="s">
        <v>360</v>
      </c>
      <c r="Z57" s="152" t="s">
        <v>198</v>
      </c>
      <c r="AA57" s="152">
        <v>55</v>
      </c>
      <c r="AB57" s="152" t="s">
        <v>198</v>
      </c>
      <c r="AC57" s="152" t="s">
        <v>178</v>
      </c>
      <c r="AD57"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44</v>
      </c>
      <c r="AE57" s="3"/>
      <c r="AF57" s="3"/>
    </row>
    <row r="58" spans="1:32" ht="16.5" thickTop="1" thickBot="1" x14ac:dyDescent="0.3">
      <c r="A58" s="482">
        <f>ROW(A$49)</f>
        <v>49</v>
      </c>
      <c r="B58" s="179" t="s">
        <v>292</v>
      </c>
      <c r="C58" s="178">
        <v>11223344556</v>
      </c>
      <c r="D58" s="178" t="s">
        <v>293</v>
      </c>
      <c r="E58" s="183" t="s">
        <v>213</v>
      </c>
      <c r="F58" s="181">
        <v>11498108491</v>
      </c>
      <c r="G58" s="182" t="s">
        <v>214</v>
      </c>
      <c r="H58" s="180">
        <v>15000</v>
      </c>
      <c r="I58" s="180" t="s">
        <v>202</v>
      </c>
      <c r="J58" s="177">
        <v>45536</v>
      </c>
      <c r="K58" s="161">
        <v>45565</v>
      </c>
      <c r="L58" s="162"/>
      <c r="M58" s="163"/>
      <c r="N58" s="168"/>
      <c r="O58" s="169"/>
      <c r="P58" s="166" t="s">
        <v>304</v>
      </c>
      <c r="Q58" s="167">
        <v>45536</v>
      </c>
      <c r="R58" s="167">
        <v>45537</v>
      </c>
      <c r="S58" s="170"/>
      <c r="T58" s="161">
        <v>45563</v>
      </c>
      <c r="U58" s="151"/>
      <c r="V58" s="152" t="s">
        <v>198</v>
      </c>
      <c r="W58" s="152" t="s">
        <v>198</v>
      </c>
      <c r="X58" s="152" t="s">
        <v>198</v>
      </c>
      <c r="Y58" s="152" t="s">
        <v>360</v>
      </c>
      <c r="Z58" s="152" t="s">
        <v>198</v>
      </c>
      <c r="AA58" s="152">
        <v>28</v>
      </c>
      <c r="AB58" s="152" t="s">
        <v>198</v>
      </c>
      <c r="AC58" s="152" t="s">
        <v>178</v>
      </c>
      <c r="AD58"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29</v>
      </c>
      <c r="AE58" s="3"/>
      <c r="AF58" s="3"/>
    </row>
    <row r="59" spans="1:32" ht="16.5" thickTop="1" thickBot="1" x14ac:dyDescent="0.3">
      <c r="A59" s="482">
        <f>ROW(A$50)</f>
        <v>50</v>
      </c>
      <c r="B59" s="179" t="s">
        <v>292</v>
      </c>
      <c r="C59" s="178">
        <v>11223344556</v>
      </c>
      <c r="D59" s="178" t="s">
        <v>293</v>
      </c>
      <c r="E59" s="183" t="s">
        <v>172</v>
      </c>
      <c r="F59" s="181">
        <v>87963151792</v>
      </c>
      <c r="G59" s="182" t="s">
        <v>173</v>
      </c>
      <c r="H59" s="180">
        <v>6794</v>
      </c>
      <c r="I59" s="180" t="s">
        <v>202</v>
      </c>
      <c r="J59" s="177">
        <v>45538</v>
      </c>
      <c r="K59" s="161">
        <v>45568</v>
      </c>
      <c r="L59" s="162" t="s">
        <v>175</v>
      </c>
      <c r="M59" s="163" t="s">
        <v>176</v>
      </c>
      <c r="N59" s="168"/>
      <c r="O59" s="169"/>
      <c r="P59" s="166" t="s">
        <v>305</v>
      </c>
      <c r="Q59" s="167">
        <v>45538</v>
      </c>
      <c r="R59" s="167">
        <v>45538</v>
      </c>
      <c r="S59" s="170" t="s">
        <v>176</v>
      </c>
      <c r="T59" s="161"/>
      <c r="U59" s="151"/>
      <c r="V59" s="152" t="s">
        <v>198</v>
      </c>
      <c r="W59" s="152" t="s">
        <v>198</v>
      </c>
      <c r="X59" s="152" t="s">
        <v>198</v>
      </c>
      <c r="Y59" s="152" t="s">
        <v>360</v>
      </c>
      <c r="Z59" s="152" t="s">
        <v>198</v>
      </c>
      <c r="AA59" s="152">
        <v>30</v>
      </c>
      <c r="AB59" s="152" t="s">
        <v>198</v>
      </c>
      <c r="AC59" s="152" t="s">
        <v>178</v>
      </c>
      <c r="AD59"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31</v>
      </c>
      <c r="AE59" s="3"/>
      <c r="AF59" s="3"/>
    </row>
    <row r="60" spans="1:32" ht="16.5" thickTop="1" thickBot="1" x14ac:dyDescent="0.3">
      <c r="A60" s="482">
        <f>ROW(A$51)</f>
        <v>51</v>
      </c>
      <c r="B60" s="179" t="s">
        <v>292</v>
      </c>
      <c r="C60" s="178">
        <v>11223344556</v>
      </c>
      <c r="D60" s="178" t="s">
        <v>293</v>
      </c>
      <c r="E60" s="183" t="s">
        <v>213</v>
      </c>
      <c r="F60" s="181">
        <v>11498108491</v>
      </c>
      <c r="G60" s="182" t="s">
        <v>214</v>
      </c>
      <c r="H60" s="180">
        <v>64853</v>
      </c>
      <c r="I60" s="180" t="s">
        <v>202</v>
      </c>
      <c r="J60" s="177">
        <v>45510</v>
      </c>
      <c r="K60" s="161">
        <v>45571</v>
      </c>
      <c r="L60" s="162"/>
      <c r="M60" s="163"/>
      <c r="N60" s="168"/>
      <c r="O60" s="169"/>
      <c r="P60" s="166" t="s">
        <v>306</v>
      </c>
      <c r="Q60" s="167">
        <v>45511</v>
      </c>
      <c r="R60" s="167"/>
      <c r="S60" s="170"/>
      <c r="T60" s="161">
        <v>45545</v>
      </c>
      <c r="U60" s="151"/>
      <c r="V60" s="152" t="s">
        <v>198</v>
      </c>
      <c r="W60" s="152" t="s">
        <v>198</v>
      </c>
      <c r="X60" s="152" t="s">
        <v>198</v>
      </c>
      <c r="Y60" s="152" t="s">
        <v>360</v>
      </c>
      <c r="Z60" s="152" t="s">
        <v>198</v>
      </c>
      <c r="AA60" s="152">
        <v>35</v>
      </c>
      <c r="AB60" s="152" t="s">
        <v>198</v>
      </c>
      <c r="AC60" s="152" t="s">
        <v>178</v>
      </c>
      <c r="AD60"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61</v>
      </c>
      <c r="AE60" s="3"/>
      <c r="AF60" s="3"/>
    </row>
    <row r="61" spans="1:32" ht="16.5" thickTop="1" thickBot="1" x14ac:dyDescent="0.3">
      <c r="A61" s="482">
        <f>ROW(A$52)</f>
        <v>52</v>
      </c>
      <c r="B61" s="179" t="s">
        <v>292</v>
      </c>
      <c r="C61" s="178">
        <v>11223344556</v>
      </c>
      <c r="D61" s="178" t="s">
        <v>293</v>
      </c>
      <c r="E61" s="183" t="s">
        <v>213</v>
      </c>
      <c r="F61" s="181">
        <v>11498108491</v>
      </c>
      <c r="G61" s="182" t="s">
        <v>214</v>
      </c>
      <c r="H61" s="180">
        <v>98</v>
      </c>
      <c r="I61" s="180" t="s">
        <v>202</v>
      </c>
      <c r="J61" s="177">
        <v>45543</v>
      </c>
      <c r="K61" s="161">
        <v>45577</v>
      </c>
      <c r="L61" s="162"/>
      <c r="M61" s="163"/>
      <c r="N61" s="168"/>
      <c r="O61" s="169"/>
      <c r="P61" s="166" t="s">
        <v>308</v>
      </c>
      <c r="Q61" s="167">
        <v>45543</v>
      </c>
      <c r="R61" s="167"/>
      <c r="S61" s="170"/>
      <c r="T61" s="161">
        <v>45573</v>
      </c>
      <c r="U61" s="151"/>
      <c r="V61" s="152" t="s">
        <v>198</v>
      </c>
      <c r="W61" s="152" t="s">
        <v>198</v>
      </c>
      <c r="X61" s="152" t="s">
        <v>198</v>
      </c>
      <c r="Y61" s="152" t="s">
        <v>360</v>
      </c>
      <c r="Z61" s="152" t="s">
        <v>198</v>
      </c>
      <c r="AA61" s="152">
        <v>31</v>
      </c>
      <c r="AB61" s="152" t="s">
        <v>198</v>
      </c>
      <c r="AC61" s="152" t="s">
        <v>178</v>
      </c>
      <c r="AD61"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35</v>
      </c>
      <c r="AE61" s="3"/>
      <c r="AF61" s="3"/>
    </row>
    <row r="62" spans="1:32" ht="16.5" thickTop="1" thickBot="1" x14ac:dyDescent="0.3">
      <c r="A62" s="482">
        <f>ROW(A$53)</f>
        <v>53</v>
      </c>
      <c r="B62" s="179" t="s">
        <v>292</v>
      </c>
      <c r="C62" s="178">
        <v>11223344556</v>
      </c>
      <c r="D62" s="178" t="s">
        <v>293</v>
      </c>
      <c r="E62" s="183" t="s">
        <v>172</v>
      </c>
      <c r="F62" s="181">
        <v>87963151792</v>
      </c>
      <c r="G62" s="182" t="s">
        <v>173</v>
      </c>
      <c r="H62" s="180">
        <v>91041</v>
      </c>
      <c r="I62" s="180" t="s">
        <v>174</v>
      </c>
      <c r="J62" s="177">
        <v>45552</v>
      </c>
      <c r="K62" s="161">
        <v>45578</v>
      </c>
      <c r="L62" s="162" t="s">
        <v>175</v>
      </c>
      <c r="M62" s="163" t="s">
        <v>176</v>
      </c>
      <c r="N62" s="168"/>
      <c r="O62" s="169"/>
      <c r="P62" s="166" t="s">
        <v>309</v>
      </c>
      <c r="Q62" s="167">
        <v>45553</v>
      </c>
      <c r="R62" s="167">
        <v>45555</v>
      </c>
      <c r="S62" s="170" t="s">
        <v>192</v>
      </c>
      <c r="T62" s="161"/>
      <c r="U62" s="151"/>
      <c r="V62" s="152" t="s">
        <v>198</v>
      </c>
      <c r="W62" s="152" t="s">
        <v>198</v>
      </c>
      <c r="X62" s="152" t="s">
        <v>198</v>
      </c>
      <c r="Y62" s="152" t="s">
        <v>360</v>
      </c>
      <c r="Z62" s="152" t="s">
        <v>198</v>
      </c>
      <c r="AA62" s="152">
        <v>30</v>
      </c>
      <c r="AB62" s="152" t="s">
        <v>198</v>
      </c>
      <c r="AC62" s="152" t="s">
        <v>178</v>
      </c>
      <c r="AD62"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24</v>
      </c>
      <c r="AE62" s="3"/>
      <c r="AF62" s="3"/>
    </row>
    <row r="63" spans="1:32" ht="16.5" thickTop="1" thickBot="1" x14ac:dyDescent="0.3">
      <c r="A63" s="482">
        <f>ROW(A$54)</f>
        <v>54</v>
      </c>
      <c r="B63" s="179" t="s">
        <v>292</v>
      </c>
      <c r="C63" s="178">
        <v>11223344556</v>
      </c>
      <c r="D63" s="178" t="s">
        <v>293</v>
      </c>
      <c r="E63" s="183" t="s">
        <v>213</v>
      </c>
      <c r="F63" s="181">
        <v>11498108491</v>
      </c>
      <c r="G63" s="182" t="s">
        <v>214</v>
      </c>
      <c r="H63" s="180">
        <v>17772</v>
      </c>
      <c r="I63" s="180" t="s">
        <v>202</v>
      </c>
      <c r="J63" s="177">
        <v>45559</v>
      </c>
      <c r="K63" s="161">
        <v>45584</v>
      </c>
      <c r="L63" s="162"/>
      <c r="M63" s="163"/>
      <c r="N63" s="168"/>
      <c r="O63" s="169"/>
      <c r="P63" s="166" t="s">
        <v>310</v>
      </c>
      <c r="Q63" s="167">
        <v>45561</v>
      </c>
      <c r="R63" s="167"/>
      <c r="S63" s="170"/>
      <c r="T63" s="161">
        <v>45583</v>
      </c>
      <c r="U63" s="151"/>
      <c r="V63" s="152" t="s">
        <v>198</v>
      </c>
      <c r="W63" s="152" t="s">
        <v>198</v>
      </c>
      <c r="X63" s="152" t="s">
        <v>198</v>
      </c>
      <c r="Y63" s="152" t="s">
        <v>360</v>
      </c>
      <c r="Z63" s="152" t="s">
        <v>198</v>
      </c>
      <c r="AA63" s="152">
        <v>23</v>
      </c>
      <c r="AB63" s="152" t="s">
        <v>198</v>
      </c>
      <c r="AC63" s="152" t="s">
        <v>178</v>
      </c>
      <c r="AD63"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24</v>
      </c>
      <c r="AE63" s="3"/>
      <c r="AF63" s="3"/>
    </row>
    <row r="64" spans="1:32" ht="16.5" thickTop="1" thickBot="1" x14ac:dyDescent="0.3">
      <c r="A64" s="482">
        <f>ROW(A$55)</f>
        <v>55</v>
      </c>
      <c r="B64" s="179" t="s">
        <v>292</v>
      </c>
      <c r="C64" s="178">
        <v>11223344556</v>
      </c>
      <c r="D64" s="178" t="s">
        <v>293</v>
      </c>
      <c r="E64" s="183" t="s">
        <v>225</v>
      </c>
      <c r="F64" s="181">
        <v>39290228900</v>
      </c>
      <c r="G64" s="182" t="s">
        <v>226</v>
      </c>
      <c r="H64" s="180">
        <v>170000</v>
      </c>
      <c r="I64" s="180" t="s">
        <v>311</v>
      </c>
      <c r="J64" s="177">
        <v>45565</v>
      </c>
      <c r="K64" s="161">
        <v>45610</v>
      </c>
      <c r="L64" s="162" t="s">
        <v>295</v>
      </c>
      <c r="M64" s="163" t="s">
        <v>192</v>
      </c>
      <c r="N64" s="168"/>
      <c r="O64" s="169"/>
      <c r="P64" s="166" t="s">
        <v>312</v>
      </c>
      <c r="Q64" s="167">
        <v>45570</v>
      </c>
      <c r="R64" s="167">
        <v>45573</v>
      </c>
      <c r="S64" s="170" t="s">
        <v>192</v>
      </c>
      <c r="T64" s="161"/>
      <c r="U64" s="151"/>
      <c r="V64" s="152" t="s">
        <v>198</v>
      </c>
      <c r="W64" s="152" t="s">
        <v>198</v>
      </c>
      <c r="X64" s="152" t="s">
        <v>198</v>
      </c>
      <c r="Y64" s="152" t="s">
        <v>360</v>
      </c>
      <c r="Z64" s="152" t="s">
        <v>198</v>
      </c>
      <c r="AA64" s="152">
        <v>14</v>
      </c>
      <c r="AB64" s="152" t="s">
        <v>198</v>
      </c>
      <c r="AC64" s="152" t="s">
        <v>178</v>
      </c>
      <c r="AD64"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38</v>
      </c>
      <c r="AE64" s="3"/>
      <c r="AF64" s="3"/>
    </row>
    <row r="65" spans="1:32" ht="16.5" thickTop="1" thickBot="1" x14ac:dyDescent="0.3">
      <c r="A65" s="482">
        <f>ROW(A$56)</f>
        <v>56</v>
      </c>
      <c r="B65" s="179" t="s">
        <v>292</v>
      </c>
      <c r="C65" s="178">
        <v>11223344556</v>
      </c>
      <c r="D65" s="178" t="s">
        <v>293</v>
      </c>
      <c r="E65" s="183" t="s">
        <v>213</v>
      </c>
      <c r="F65" s="181">
        <v>11498108491</v>
      </c>
      <c r="G65" s="182" t="s">
        <v>214</v>
      </c>
      <c r="H65" s="180">
        <v>71913</v>
      </c>
      <c r="I65" s="180" t="s">
        <v>202</v>
      </c>
      <c r="J65" s="177">
        <v>45571</v>
      </c>
      <c r="K65" s="161">
        <v>45632</v>
      </c>
      <c r="L65" s="162"/>
      <c r="M65" s="163"/>
      <c r="N65" s="168"/>
      <c r="O65" s="169"/>
      <c r="P65" s="166" t="s">
        <v>314</v>
      </c>
      <c r="Q65" s="167">
        <v>45572</v>
      </c>
      <c r="R65" s="167"/>
      <c r="S65" s="170"/>
      <c r="T65" s="161">
        <v>45606</v>
      </c>
      <c r="U65" s="151"/>
      <c r="V65" s="152" t="s">
        <v>198</v>
      </c>
      <c r="W65" s="152" t="s">
        <v>198</v>
      </c>
      <c r="X65" s="152" t="s">
        <v>198</v>
      </c>
      <c r="Y65" s="152" t="s">
        <v>360</v>
      </c>
      <c r="Z65" s="152" t="s">
        <v>198</v>
      </c>
      <c r="AA65" s="152">
        <v>35</v>
      </c>
      <c r="AB65" s="152" t="s">
        <v>198</v>
      </c>
      <c r="AC65" s="152" t="s">
        <v>178</v>
      </c>
      <c r="AD65"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61</v>
      </c>
      <c r="AE65" s="3"/>
      <c r="AF65" s="3"/>
    </row>
    <row r="66" spans="1:32" ht="16.5" thickTop="1" thickBot="1" x14ac:dyDescent="0.3">
      <c r="A66" s="482">
        <f>ROW(A$57)</f>
        <v>57</v>
      </c>
      <c r="B66" s="179" t="s">
        <v>292</v>
      </c>
      <c r="C66" s="178">
        <v>11223344556</v>
      </c>
      <c r="D66" s="178" t="s">
        <v>293</v>
      </c>
      <c r="E66" s="183" t="s">
        <v>213</v>
      </c>
      <c r="F66" s="181">
        <v>11498108491</v>
      </c>
      <c r="G66" s="182" t="s">
        <v>214</v>
      </c>
      <c r="H66" s="180">
        <v>73</v>
      </c>
      <c r="I66" s="180" t="s">
        <v>202</v>
      </c>
      <c r="J66" s="177">
        <v>45598</v>
      </c>
      <c r="K66" s="161">
        <v>45636</v>
      </c>
      <c r="L66" s="162"/>
      <c r="M66" s="163"/>
      <c r="N66" s="168"/>
      <c r="O66" s="169"/>
      <c r="P66" s="166" t="s">
        <v>315</v>
      </c>
      <c r="Q66" s="167">
        <v>45600</v>
      </c>
      <c r="R66" s="167">
        <v>45600</v>
      </c>
      <c r="S66" s="170"/>
      <c r="T66" s="161">
        <v>45630</v>
      </c>
      <c r="U66" s="151"/>
      <c r="V66" s="152" t="s">
        <v>198</v>
      </c>
      <c r="W66" s="152" t="s">
        <v>198</v>
      </c>
      <c r="X66" s="152" t="s">
        <v>198</v>
      </c>
      <c r="Y66" s="152" t="s">
        <v>360</v>
      </c>
      <c r="Z66" s="152" t="s">
        <v>198</v>
      </c>
      <c r="AA66" s="152">
        <v>31</v>
      </c>
      <c r="AB66" s="152" t="s">
        <v>198</v>
      </c>
      <c r="AC66" s="152" t="s">
        <v>178</v>
      </c>
      <c r="AD66"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37</v>
      </c>
      <c r="AE66" s="3"/>
      <c r="AF66" s="3"/>
    </row>
    <row r="67" spans="1:32" ht="16.5" thickTop="1" thickBot="1" x14ac:dyDescent="0.3">
      <c r="A67" s="482">
        <f>ROW(A$58)</f>
        <v>58</v>
      </c>
      <c r="B67" s="179" t="s">
        <v>292</v>
      </c>
      <c r="C67" s="178">
        <v>11223344556</v>
      </c>
      <c r="D67" s="178" t="s">
        <v>293</v>
      </c>
      <c r="E67" s="183" t="s">
        <v>213</v>
      </c>
      <c r="F67" s="181">
        <v>11498108491</v>
      </c>
      <c r="G67" s="182" t="s">
        <v>214</v>
      </c>
      <c r="H67" s="180">
        <v>27772</v>
      </c>
      <c r="I67" s="180" t="s">
        <v>202</v>
      </c>
      <c r="J67" s="177">
        <v>45604</v>
      </c>
      <c r="K67" s="161">
        <v>45638</v>
      </c>
      <c r="L67" s="162"/>
      <c r="M67" s="163"/>
      <c r="N67" s="168"/>
      <c r="O67" s="169"/>
      <c r="P67" s="166" t="s">
        <v>316</v>
      </c>
      <c r="Q67" s="167">
        <v>45604</v>
      </c>
      <c r="R67" s="167"/>
      <c r="S67" s="170"/>
      <c r="T67" s="161">
        <v>45634</v>
      </c>
      <c r="U67" s="151"/>
      <c r="V67" s="152" t="s">
        <v>198</v>
      </c>
      <c r="W67" s="152" t="s">
        <v>198</v>
      </c>
      <c r="X67" s="152" t="s">
        <v>198</v>
      </c>
      <c r="Y67" s="152" t="s">
        <v>360</v>
      </c>
      <c r="Z67" s="152" t="s">
        <v>198</v>
      </c>
      <c r="AA67" s="152">
        <v>31</v>
      </c>
      <c r="AB67" s="152" t="s">
        <v>198</v>
      </c>
      <c r="AC67" s="152" t="s">
        <v>178</v>
      </c>
      <c r="AD67"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35</v>
      </c>
      <c r="AE67" s="3"/>
      <c r="AF67" s="3"/>
    </row>
    <row r="68" spans="1:32" ht="16.5" thickTop="1" thickBot="1" x14ac:dyDescent="0.3">
      <c r="A68" s="482">
        <f>ROW(A$59)</f>
        <v>59</v>
      </c>
      <c r="B68" s="179" t="s">
        <v>292</v>
      </c>
      <c r="C68" s="178">
        <v>11223344556</v>
      </c>
      <c r="D68" s="178" t="s">
        <v>293</v>
      </c>
      <c r="E68" s="183" t="s">
        <v>172</v>
      </c>
      <c r="F68" s="181">
        <v>87963151792</v>
      </c>
      <c r="G68" s="182" t="s">
        <v>173</v>
      </c>
      <c r="H68" s="180">
        <v>93020</v>
      </c>
      <c r="I68" s="180" t="s">
        <v>174</v>
      </c>
      <c r="J68" s="177">
        <v>45613</v>
      </c>
      <c r="K68" s="161">
        <v>45639</v>
      </c>
      <c r="L68" s="162" t="s">
        <v>175</v>
      </c>
      <c r="M68" s="163" t="s">
        <v>176</v>
      </c>
      <c r="N68" s="168"/>
      <c r="O68" s="169"/>
      <c r="P68" s="166" t="s">
        <v>317</v>
      </c>
      <c r="Q68" s="167">
        <v>45614</v>
      </c>
      <c r="R68" s="167">
        <v>45555</v>
      </c>
      <c r="S68" s="170" t="s">
        <v>192</v>
      </c>
      <c r="T68" s="161"/>
      <c r="U68" s="151"/>
      <c r="V68" s="152" t="s">
        <v>198</v>
      </c>
      <c r="W68" s="152" t="s">
        <v>198</v>
      </c>
      <c r="X68" s="152" t="s">
        <v>198</v>
      </c>
      <c r="Y68" s="152" t="s">
        <v>360</v>
      </c>
      <c r="Z68" s="152" t="s">
        <v>198</v>
      </c>
      <c r="AA68" s="152">
        <v>30</v>
      </c>
      <c r="AB68" s="152" t="s">
        <v>198</v>
      </c>
      <c r="AC68" s="152" t="s">
        <v>178</v>
      </c>
      <c r="AD68"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26</v>
      </c>
      <c r="AE68" s="3"/>
      <c r="AF68" s="3"/>
    </row>
    <row r="69" spans="1:32" ht="16.5" thickTop="1" thickBot="1" x14ac:dyDescent="0.3">
      <c r="A69" s="482">
        <f>ROW(A$60)</f>
        <v>60</v>
      </c>
      <c r="B69" s="179" t="s">
        <v>292</v>
      </c>
      <c r="C69" s="178">
        <v>11223344556</v>
      </c>
      <c r="D69" s="178" t="s">
        <v>293</v>
      </c>
      <c r="E69" s="183" t="s">
        <v>213</v>
      </c>
      <c r="F69" s="181">
        <v>11498108491</v>
      </c>
      <c r="G69" s="182" t="s">
        <v>214</v>
      </c>
      <c r="H69" s="180">
        <v>37081</v>
      </c>
      <c r="I69" s="180" t="s">
        <v>202</v>
      </c>
      <c r="J69" s="177">
        <v>45641</v>
      </c>
      <c r="K69" s="161">
        <v>45645</v>
      </c>
      <c r="L69" s="162"/>
      <c r="M69" s="163"/>
      <c r="N69" s="168"/>
      <c r="O69" s="169"/>
      <c r="P69" s="166" t="s">
        <v>318</v>
      </c>
      <c r="Q69" s="167">
        <v>45641</v>
      </c>
      <c r="R69" s="167">
        <v>45647</v>
      </c>
      <c r="S69" s="170"/>
      <c r="T69" s="161">
        <v>45651</v>
      </c>
      <c r="U69" s="151"/>
      <c r="V69" s="152" t="s">
        <v>198</v>
      </c>
      <c r="W69" s="152" t="s">
        <v>198</v>
      </c>
      <c r="X69" s="152" t="s">
        <v>198</v>
      </c>
      <c r="Y69" s="152" t="s">
        <v>360</v>
      </c>
      <c r="Z69" s="152" t="s">
        <v>198</v>
      </c>
      <c r="AA69" s="152">
        <v>11</v>
      </c>
      <c r="AB69" s="152" t="s">
        <v>198</v>
      </c>
      <c r="AC69" s="152" t="s">
        <v>178</v>
      </c>
      <c r="AD69"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0</v>
      </c>
      <c r="AE69" s="3"/>
      <c r="AF69" s="3"/>
    </row>
    <row r="70" spans="1:32" ht="16.5" thickTop="1" thickBot="1" x14ac:dyDescent="0.3">
      <c r="A70" s="482">
        <f>ROW(A$61)</f>
        <v>61</v>
      </c>
      <c r="B70" s="179" t="s">
        <v>319</v>
      </c>
      <c r="C70" s="178" t="s">
        <v>110</v>
      </c>
      <c r="D70" s="178" t="s">
        <v>110</v>
      </c>
      <c r="E70" s="183" t="s">
        <v>172</v>
      </c>
      <c r="F70" s="181">
        <v>87963151792</v>
      </c>
      <c r="G70" s="182" t="s">
        <v>173</v>
      </c>
      <c r="H70" s="180">
        <v>59878</v>
      </c>
      <c r="I70" s="180" t="s">
        <v>174</v>
      </c>
      <c r="J70" s="177">
        <v>45490</v>
      </c>
      <c r="K70" s="161">
        <v>45510</v>
      </c>
      <c r="L70" s="162" t="s">
        <v>175</v>
      </c>
      <c r="M70" s="163" t="s">
        <v>192</v>
      </c>
      <c r="N70" s="168"/>
      <c r="O70" s="169"/>
      <c r="P70" s="166" t="s">
        <v>323</v>
      </c>
      <c r="Q70" s="167">
        <v>45491</v>
      </c>
      <c r="R70" s="167">
        <v>45493</v>
      </c>
      <c r="S70" s="170" t="s">
        <v>176</v>
      </c>
      <c r="T70" s="161"/>
      <c r="U70" s="151"/>
      <c r="V70" s="152" t="s">
        <v>198</v>
      </c>
      <c r="W70" s="152" t="s">
        <v>198</v>
      </c>
      <c r="X70" s="152" t="s">
        <v>198</v>
      </c>
      <c r="Y70" s="152" t="s">
        <v>360</v>
      </c>
      <c r="Z70" s="152" t="s">
        <v>198</v>
      </c>
      <c r="AA70" s="152">
        <v>14</v>
      </c>
      <c r="AB70" s="152" t="s">
        <v>198</v>
      </c>
      <c r="AC70" s="152" t="s">
        <v>178</v>
      </c>
      <c r="AD70"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18</v>
      </c>
      <c r="AE70" s="3"/>
      <c r="AF70" s="3"/>
    </row>
    <row r="71" spans="1:32" ht="16.5" thickTop="1" thickBot="1" x14ac:dyDescent="0.3">
      <c r="A71" s="522">
        <f>ROW(A$62)</f>
        <v>62</v>
      </c>
      <c r="B71" s="179" t="s">
        <v>319</v>
      </c>
      <c r="C71" s="178" t="s">
        <v>110</v>
      </c>
      <c r="D71" s="178" t="s">
        <v>110</v>
      </c>
      <c r="E71" s="183" t="s">
        <v>172</v>
      </c>
      <c r="F71" s="181">
        <v>87963151792</v>
      </c>
      <c r="G71" s="182" t="s">
        <v>173</v>
      </c>
      <c r="H71" s="180">
        <v>69878</v>
      </c>
      <c r="I71" s="180" t="s">
        <v>174</v>
      </c>
      <c r="J71" s="177">
        <v>45491</v>
      </c>
      <c r="K71" s="161">
        <v>45511</v>
      </c>
      <c r="L71" s="162" t="s">
        <v>175</v>
      </c>
      <c r="M71" s="163" t="s">
        <v>192</v>
      </c>
      <c r="N71" s="168"/>
      <c r="O71" s="169"/>
      <c r="P71" s="166" t="s">
        <v>324</v>
      </c>
      <c r="Q71" s="167">
        <v>45492</v>
      </c>
      <c r="R71" s="167">
        <v>45494</v>
      </c>
      <c r="S71" s="170" t="s">
        <v>176</v>
      </c>
      <c r="T71" s="161"/>
      <c r="U71" s="151" t="s">
        <v>178</v>
      </c>
      <c r="V71" s="152" t="s">
        <v>198</v>
      </c>
      <c r="W71" s="152" t="s">
        <v>198</v>
      </c>
      <c r="X71" s="152" t="s">
        <v>198</v>
      </c>
      <c r="Y71" s="152" t="s">
        <v>360</v>
      </c>
      <c r="Z71" s="152" t="s">
        <v>198</v>
      </c>
      <c r="AA71" s="152">
        <v>14</v>
      </c>
      <c r="AB71" s="152" t="s">
        <v>198</v>
      </c>
      <c r="AC71" s="152" t="s">
        <v>178</v>
      </c>
      <c r="AD71" s="317">
        <f>_xlfn.LET(_xlpm.CalculatedDays,IF(SBTCPDataset_Final[[#This Row],[RCTI ]]="Yes",_xlfn.DAYS(SBTCPDataset_Final[[#This Row],[Payment Date]],SBTCPDataset_Final[[#This Row],[Invoice issue date]]),
IF(AND(ISBLANK(SBTCPDataset_Final[[#This Row],[Invoice issue date]]),ISBLANK(SBTCPDataset_Final[[#This Row],[Notice for payment issue date]])),_xlfn.DAYS(SBTCPDataset_Final[[#This Row],[Payment Date]],SBTCPDataset_Final[[#This Row],[Supply date ]]),
IF(ISBLANK(SBTCPDataset_Final[[#This Row],[Invoice issue date]]),_xlfn.DAYS(SBTCPDataset_Final[[#This Row],[Payment Date]],SBTCPDataset_Final[[#This Row],[Notice for payment issue date]]),
MIN(_xlfn.DAYS(SBTCPDataset_Final[[#This Row],[Payment Date]],SBTCPDataset_Final[[#This Row],[Invoice issue date]]),_xlfn.DAYS(SBTCPDataset_Final[[#This Row],[Payment Date]],SBTCPDataset_Final[[#This Row],[Invoice receipt date]]))))),IF(_xlpm.CalculatedDays&lt;=0,0,_xlpm.CalculatedDays+1))</f>
        <v>18</v>
      </c>
      <c r="AE71" s="3"/>
      <c r="AF71" s="3"/>
    </row>
    <row r="72" spans="1:32" ht="15.75" thickTop="1" x14ac:dyDescent="0.25">
      <c r="A72" s="13"/>
      <c r="B72" s="1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x14ac:dyDescent="0.25">
      <c r="A73" s="13"/>
      <c r="B73" s="1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s="1" customFormat="1" x14ac:dyDescent="0.25">
      <c r="A74" s="13"/>
      <c r="B74" s="1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s="1" customFormat="1" hidden="1" x14ac:dyDescent="0.25">
      <c r="A75" s="3"/>
      <c r="C75"/>
      <c r="D75"/>
      <c r="E75"/>
      <c r="F75"/>
      <c r="G75"/>
      <c r="H75"/>
      <c r="I75"/>
      <c r="J75"/>
      <c r="K75"/>
      <c r="L75"/>
      <c r="M75"/>
      <c r="N75"/>
      <c r="O75"/>
      <c r="P75"/>
      <c r="Q75"/>
      <c r="R75"/>
      <c r="S75"/>
      <c r="T75"/>
      <c r="U75"/>
      <c r="V75"/>
      <c r="W75"/>
      <c r="X75"/>
      <c r="Y75"/>
      <c r="Z75"/>
      <c r="AA75"/>
      <c r="AB75"/>
      <c r="AC75"/>
      <c r="AD75"/>
      <c r="AE75"/>
      <c r="AF75"/>
    </row>
    <row r="76" spans="1:32" s="1" customFormat="1" hidden="1" x14ac:dyDescent="0.25">
      <c r="A76" s="3"/>
      <c r="C76"/>
      <c r="D76"/>
      <c r="E76"/>
      <c r="F76"/>
      <c r="G76"/>
      <c r="H76"/>
      <c r="I76"/>
      <c r="J76"/>
      <c r="K76"/>
      <c r="L76"/>
      <c r="M76"/>
      <c r="N76"/>
      <c r="O76"/>
      <c r="P76"/>
      <c r="Q76"/>
      <c r="R76"/>
      <c r="S76"/>
      <c r="T76"/>
      <c r="U76"/>
      <c r="V76"/>
      <c r="W76"/>
      <c r="X76"/>
      <c r="Y76"/>
      <c r="Z76"/>
      <c r="AA76"/>
      <c r="AB76"/>
      <c r="AC76"/>
      <c r="AD76"/>
      <c r="AE76"/>
      <c r="AF76"/>
    </row>
    <row r="77" spans="1:32" s="1" customFormat="1" hidden="1" x14ac:dyDescent="0.25">
      <c r="A77" s="3"/>
      <c r="C77"/>
      <c r="D77"/>
      <c r="E77"/>
      <c r="F77"/>
      <c r="G77"/>
      <c r="H77"/>
      <c r="I77"/>
      <c r="J77"/>
      <c r="K77"/>
      <c r="L77"/>
      <c r="M77"/>
      <c r="N77"/>
      <c r="O77"/>
      <c r="P77"/>
      <c r="Q77"/>
      <c r="R77"/>
      <c r="S77"/>
      <c r="T77"/>
      <c r="U77"/>
      <c r="V77"/>
      <c r="W77"/>
      <c r="X77"/>
      <c r="Y77"/>
      <c r="Z77"/>
      <c r="AA77"/>
      <c r="AB77"/>
      <c r="AC77"/>
      <c r="AD77"/>
      <c r="AE77"/>
      <c r="AF77"/>
    </row>
    <row r="78" spans="1:32" s="1" customFormat="1" hidden="1" x14ac:dyDescent="0.25">
      <c r="A78" s="3"/>
      <c r="C78"/>
      <c r="D78"/>
      <c r="E78"/>
      <c r="F78"/>
      <c r="G78"/>
      <c r="H78"/>
      <c r="I78"/>
      <c r="J78"/>
      <c r="K78"/>
      <c r="L78"/>
      <c r="M78"/>
      <c r="N78"/>
      <c r="O78"/>
      <c r="P78"/>
      <c r="Q78"/>
      <c r="R78"/>
      <c r="S78"/>
      <c r="T78"/>
      <c r="U78"/>
      <c r="V78"/>
      <c r="W78"/>
      <c r="X78"/>
      <c r="Y78"/>
      <c r="Z78"/>
      <c r="AA78"/>
      <c r="AB78"/>
      <c r="AC78"/>
      <c r="AD78"/>
      <c r="AE78"/>
      <c r="AF78"/>
    </row>
    <row r="79" spans="1:32" s="1" customFormat="1" hidden="1" x14ac:dyDescent="0.25">
      <c r="A79" s="3"/>
      <c r="C79"/>
      <c r="D79"/>
      <c r="E79"/>
      <c r="F79"/>
      <c r="G79"/>
      <c r="H79"/>
      <c r="I79"/>
      <c r="J79"/>
      <c r="K79"/>
      <c r="L79"/>
      <c r="M79"/>
      <c r="N79"/>
      <c r="O79"/>
      <c r="P79"/>
      <c r="Q79"/>
      <c r="R79"/>
      <c r="S79"/>
      <c r="T79"/>
      <c r="U79"/>
      <c r="V79"/>
      <c r="W79"/>
      <c r="X79"/>
      <c r="Y79"/>
      <c r="Z79"/>
      <c r="AA79"/>
      <c r="AB79"/>
      <c r="AC79"/>
      <c r="AD79"/>
      <c r="AE79"/>
      <c r="AF79"/>
    </row>
    <row r="80" spans="1:32" s="1" customFormat="1" hidden="1" x14ac:dyDescent="0.25">
      <c r="A80" s="3"/>
      <c r="C80"/>
      <c r="D80"/>
      <c r="E80"/>
      <c r="F80"/>
      <c r="G80"/>
      <c r="H80"/>
      <c r="I80"/>
      <c r="J80"/>
      <c r="K80"/>
      <c r="L80"/>
      <c r="M80"/>
      <c r="N80"/>
      <c r="O80"/>
      <c r="P80"/>
      <c r="Q80"/>
      <c r="R80"/>
      <c r="S80"/>
      <c r="T80"/>
      <c r="U80"/>
      <c r="V80"/>
      <c r="W80"/>
      <c r="X80"/>
      <c r="Y80"/>
      <c r="Z80"/>
      <c r="AA80"/>
      <c r="AB80"/>
      <c r="AC80"/>
      <c r="AD80"/>
      <c r="AE80"/>
      <c r="AF80"/>
    </row>
    <row r="81" spans="1:32" s="1" customFormat="1" hidden="1" x14ac:dyDescent="0.25">
      <c r="A81" s="3"/>
      <c r="C81"/>
      <c r="D81"/>
      <c r="E81"/>
      <c r="F81"/>
      <c r="G81"/>
      <c r="H81"/>
      <c r="I81"/>
      <c r="J81"/>
      <c r="K81"/>
      <c r="L81"/>
      <c r="M81"/>
      <c r="N81"/>
      <c r="O81"/>
      <c r="P81"/>
      <c r="Q81"/>
      <c r="R81"/>
      <c r="S81"/>
      <c r="T81"/>
      <c r="U81"/>
      <c r="V81"/>
      <c r="W81"/>
      <c r="X81"/>
      <c r="Y81"/>
      <c r="Z81"/>
      <c r="AA81"/>
      <c r="AB81"/>
      <c r="AC81"/>
      <c r="AD81"/>
      <c r="AE81"/>
      <c r="AF81"/>
    </row>
    <row r="82" spans="1:32" s="1" customFormat="1" hidden="1" x14ac:dyDescent="0.25">
      <c r="A82" s="3"/>
      <c r="C82"/>
      <c r="D82"/>
      <c r="E82"/>
      <c r="F82"/>
      <c r="G82"/>
      <c r="H82"/>
      <c r="I82"/>
      <c r="J82"/>
      <c r="K82"/>
      <c r="L82"/>
      <c r="M82"/>
      <c r="N82"/>
      <c r="O82"/>
      <c r="P82"/>
      <c r="Q82"/>
      <c r="R82"/>
      <c r="S82"/>
      <c r="T82"/>
      <c r="U82"/>
      <c r="V82"/>
      <c r="W82"/>
      <c r="X82"/>
      <c r="Y82"/>
      <c r="Z82"/>
      <c r="AA82"/>
      <c r="AB82"/>
      <c r="AC82"/>
      <c r="AD82"/>
      <c r="AE82"/>
      <c r="AF82"/>
    </row>
    <row r="83" spans="1:32" s="1" customFormat="1" hidden="1" x14ac:dyDescent="0.25">
      <c r="A83" s="3"/>
      <c r="C83"/>
      <c r="D83"/>
      <c r="E83"/>
      <c r="F83"/>
      <c r="G83"/>
      <c r="H83"/>
      <c r="I83"/>
      <c r="J83"/>
      <c r="K83"/>
      <c r="L83"/>
      <c r="M83"/>
      <c r="N83"/>
      <c r="O83"/>
      <c r="P83"/>
      <c r="Q83"/>
      <c r="R83"/>
      <c r="S83"/>
      <c r="T83"/>
      <c r="U83"/>
      <c r="V83"/>
      <c r="W83"/>
      <c r="X83"/>
      <c r="Y83"/>
      <c r="Z83"/>
      <c r="AA83"/>
      <c r="AB83"/>
      <c r="AC83"/>
      <c r="AD83"/>
      <c r="AE83"/>
      <c r="AF83"/>
    </row>
  </sheetData>
  <sheetProtection sheet="1" objects="1" scenarios="1" autoFilter="0"/>
  <mergeCells count="5">
    <mergeCell ref="B7:H7"/>
    <mergeCell ref="L7:M7"/>
    <mergeCell ref="N7:O7"/>
    <mergeCell ref="P7:T7"/>
    <mergeCell ref="U7:AD7"/>
  </mergeCells>
  <dataValidations disablePrompts="1" count="1">
    <dataValidation allowBlank="1" showErrorMessage="1" sqref="AA9" xr:uid="{5A7416E2-F8D4-41DC-A9AF-A20464931266}"/>
  </dataValidations>
  <pageMargins left="0.7" right="0.7" top="0.75" bottom="0.75" header="0.3" footer="0.3"/>
  <pageSetup paperSize="9" orientation="landscape" r:id="rId1"/>
  <ignoredErrors>
    <ignoredError sqref="AC15" calculatedColumn="1"/>
  </ignoredError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3695A-C497-4673-9271-50EA552E3E77}">
  <sheetPr codeName="Sheet9">
    <tabColor theme="8" tint="-9.9978637043366805E-2"/>
    <outlinePr summaryBelow="0"/>
  </sheetPr>
  <dimension ref="A1:M71"/>
  <sheetViews>
    <sheetView showGridLines="0" showRowColHeaders="0" zoomScaleNormal="100" workbookViewId="0">
      <pane ySplit="1" topLeftCell="A2" activePane="bottomLeft" state="frozen"/>
      <selection pane="bottomLeft"/>
    </sheetView>
  </sheetViews>
  <sheetFormatPr defaultColWidth="0" defaultRowHeight="15" zeroHeight="1" outlineLevelRow="1" outlineLevelCol="1" x14ac:dyDescent="0.25"/>
  <cols>
    <col min="1" max="1" width="15.7109375" customWidth="1"/>
    <col min="2" max="2" width="42.42578125" customWidth="1"/>
    <col min="3" max="3" width="37" customWidth="1"/>
    <col min="4" max="4" width="3.7109375" customWidth="1"/>
    <col min="5" max="5" width="102.85546875" customWidth="1"/>
    <col min="6" max="6" width="3.7109375" hidden="1" customWidth="1" outlineLevel="1"/>
    <col min="7" max="7" width="70.140625" hidden="1" customWidth="1" outlineLevel="1"/>
    <col min="8" max="8" width="15.7109375" customWidth="1" collapsed="1"/>
    <col min="9" max="9" width="8.7109375" hidden="1" customWidth="1"/>
    <col min="10" max="13" width="0" hidden="1" customWidth="1"/>
    <col min="14" max="16384" width="8.7109375" hidden="1"/>
  </cols>
  <sheetData>
    <row r="1" spans="1:8" s="323" customFormat="1" ht="45" customHeight="1" x14ac:dyDescent="0.25">
      <c r="A1" s="395"/>
      <c r="B1" s="527" t="s">
        <v>1</v>
      </c>
      <c r="C1" s="387"/>
      <c r="D1" s="25"/>
      <c r="E1" s="25"/>
      <c r="F1" s="25"/>
      <c r="G1" s="472" t="s">
        <v>436</v>
      </c>
      <c r="H1" s="473" t="s">
        <v>437</v>
      </c>
    </row>
    <row r="2" spans="1:8" ht="22.35" customHeight="1" x14ac:dyDescent="0.25">
      <c r="A2" s="395"/>
      <c r="B2" s="438"/>
      <c r="C2" s="438"/>
      <c r="D2" s="25"/>
      <c r="E2" s="25"/>
      <c r="F2" s="648"/>
      <c r="G2" s="399"/>
      <c r="H2" s="25"/>
    </row>
    <row r="3" spans="1:8" ht="22.35" customHeight="1" x14ac:dyDescent="0.25">
      <c r="A3" s="396"/>
      <c r="B3" s="389"/>
      <c r="C3" s="388"/>
      <c r="D3" s="388"/>
      <c r="E3" s="25"/>
      <c r="F3" s="648"/>
      <c r="G3" s="399"/>
      <c r="H3" s="25"/>
    </row>
    <row r="4" spans="1:8" ht="22.35" customHeight="1" x14ac:dyDescent="0.25">
      <c r="A4" s="396"/>
      <c r="B4" s="389"/>
      <c r="C4" s="388"/>
      <c r="D4" s="388"/>
      <c r="E4" s="25"/>
      <c r="F4" s="648"/>
      <c r="G4" s="413"/>
      <c r="H4" s="25"/>
    </row>
    <row r="5" spans="1:8" ht="22.35" customHeight="1" x14ac:dyDescent="0.25">
      <c r="A5" s="396"/>
      <c r="B5" s="389"/>
      <c r="C5" s="388"/>
      <c r="D5" s="388"/>
      <c r="E5" s="25"/>
      <c r="F5" s="648"/>
      <c r="G5" s="400"/>
      <c r="H5" s="25"/>
    </row>
    <row r="6" spans="1:8" ht="28.5" customHeight="1" x14ac:dyDescent="0.25">
      <c r="A6" s="396"/>
      <c r="B6" s="389"/>
      <c r="C6" s="388"/>
      <c r="D6" s="388"/>
      <c r="E6" s="25"/>
      <c r="F6" s="399"/>
      <c r="G6" s="399"/>
      <c r="H6" s="25"/>
    </row>
    <row r="7" spans="1:8" ht="33" customHeight="1" collapsed="1" x14ac:dyDescent="0.25">
      <c r="A7" s="396"/>
      <c r="B7" s="389"/>
      <c r="C7" s="388"/>
      <c r="D7" s="388"/>
      <c r="E7" s="25"/>
      <c r="F7" s="388"/>
      <c r="G7" s="400"/>
      <c r="H7" s="487" t="str">
        <f>IF(SUBTOTAL(109,H8:H10)-SUM(H8:H10)=0,"click – to collapse","click + to expand")</f>
        <v>click + to expand</v>
      </c>
    </row>
    <row r="8" spans="1:8" ht="6" hidden="1" customHeight="1" outlineLevel="1" thickBot="1" x14ac:dyDescent="0.3">
      <c r="A8" s="396"/>
      <c r="B8" s="389"/>
      <c r="C8" s="388"/>
      <c r="D8" s="388"/>
      <c r="E8" s="25"/>
      <c r="F8" s="388"/>
      <c r="G8" s="400"/>
      <c r="H8" s="484">
        <v>1</v>
      </c>
    </row>
    <row r="9" spans="1:8" ht="20.25" hidden="1" outlineLevel="1" thickTop="1" thickBot="1" x14ac:dyDescent="0.3">
      <c r="A9" s="424">
        <v>1</v>
      </c>
      <c r="B9" s="393" t="s">
        <v>438</v>
      </c>
      <c r="C9" s="394" t="s">
        <v>439</v>
      </c>
      <c r="D9" s="391"/>
      <c r="E9" s="392" t="s">
        <v>440</v>
      </c>
      <c r="F9" s="412"/>
      <c r="G9" s="398" t="s">
        <v>441</v>
      </c>
      <c r="H9" s="484">
        <v>1</v>
      </c>
    </row>
    <row r="10" spans="1:8" ht="61.5" hidden="1" outlineLevel="1" thickTop="1" thickBot="1" x14ac:dyDescent="0.3">
      <c r="A10" s="425" t="s">
        <v>140</v>
      </c>
      <c r="B10" s="529" t="s">
        <v>442</v>
      </c>
      <c r="C10" s="488" t="s">
        <v>443</v>
      </c>
      <c r="D10" s="489"/>
      <c r="E10" s="490" t="s">
        <v>444</v>
      </c>
      <c r="F10" s="489"/>
      <c r="G10" s="406"/>
      <c r="H10" s="484">
        <v>1</v>
      </c>
    </row>
    <row r="11" spans="1:8" s="416" customFormat="1" ht="7.5" hidden="1" outlineLevel="1" thickTop="1" thickBot="1" x14ac:dyDescent="0.2">
      <c r="A11" s="426">
        <v>1</v>
      </c>
      <c r="B11" s="530"/>
      <c r="C11" s="492"/>
      <c r="D11" s="493"/>
      <c r="E11" s="493"/>
      <c r="F11" s="491"/>
      <c r="G11" s="415"/>
      <c r="H11" s="485"/>
    </row>
    <row r="12" spans="1:8" ht="27" hidden="1" outlineLevel="1" thickTop="1" thickBot="1" x14ac:dyDescent="0.3">
      <c r="A12" s="428" t="s">
        <v>103</v>
      </c>
      <c r="B12" s="529" t="s">
        <v>445</v>
      </c>
      <c r="C12" s="531" t="s">
        <v>446</v>
      </c>
      <c r="D12" s="494"/>
      <c r="E12" s="652" t="s">
        <v>447</v>
      </c>
      <c r="F12" s="494"/>
      <c r="G12" s="406"/>
      <c r="H12" s="486"/>
    </row>
    <row r="13" spans="1:8" ht="27" hidden="1" outlineLevel="1" thickTop="1" thickBot="1" x14ac:dyDescent="0.3">
      <c r="A13" s="428" t="s">
        <v>103</v>
      </c>
      <c r="B13" s="529" t="s">
        <v>448</v>
      </c>
      <c r="C13" s="532" t="s">
        <v>449</v>
      </c>
      <c r="D13" s="494"/>
      <c r="E13" s="653"/>
      <c r="F13" s="494"/>
      <c r="G13" s="406"/>
      <c r="H13" s="25"/>
    </row>
    <row r="14" spans="1:8" ht="27" hidden="1" outlineLevel="1" thickTop="1" thickBot="1" x14ac:dyDescent="0.3">
      <c r="A14" s="428" t="s">
        <v>103</v>
      </c>
      <c r="B14" s="529" t="s">
        <v>450</v>
      </c>
      <c r="C14" s="532" t="s">
        <v>451</v>
      </c>
      <c r="D14" s="494"/>
      <c r="E14" s="653"/>
      <c r="F14" s="494"/>
      <c r="G14" s="406"/>
      <c r="H14" s="25"/>
    </row>
    <row r="15" spans="1:8" ht="27" hidden="1" outlineLevel="1" thickTop="1" thickBot="1" x14ac:dyDescent="0.3">
      <c r="A15" s="428" t="s">
        <v>103</v>
      </c>
      <c r="B15" s="529" t="s">
        <v>452</v>
      </c>
      <c r="C15" s="528"/>
      <c r="D15" s="494"/>
      <c r="E15" s="654"/>
      <c r="F15" s="494"/>
      <c r="G15" s="406"/>
      <c r="H15" s="25"/>
    </row>
    <row r="16" spans="1:8" ht="8.1" hidden="1" customHeight="1" outlineLevel="1" thickTop="1" x14ac:dyDescent="0.25">
      <c r="A16" s="425"/>
      <c r="B16" s="401"/>
      <c r="C16" s="419"/>
      <c r="D16" s="390"/>
      <c r="E16" s="402"/>
      <c r="F16" s="390"/>
      <c r="G16" s="403"/>
      <c r="H16" s="25"/>
    </row>
    <row r="17" spans="1:8" x14ac:dyDescent="0.25">
      <c r="A17" s="397"/>
      <c r="B17" s="417"/>
      <c r="C17" s="420"/>
      <c r="D17" s="390"/>
      <c r="E17" s="207"/>
      <c r="F17" s="390"/>
      <c r="G17" s="418"/>
      <c r="H17" s="25"/>
    </row>
    <row r="18" spans="1:8" ht="33" customHeight="1" collapsed="1" thickBot="1" x14ac:dyDescent="0.3">
      <c r="A18" s="425"/>
      <c r="B18" s="414"/>
      <c r="C18" s="421"/>
      <c r="D18" s="390"/>
      <c r="E18" s="404"/>
      <c r="F18" s="390"/>
      <c r="G18" s="405"/>
      <c r="H18" s="487" t="str">
        <f>IF(SUBTOTAL(109,H19:H21)-SUM(H19:H21)=0,"click – to collapse","click + to expand")</f>
        <v>click + to expand</v>
      </c>
    </row>
    <row r="19" spans="1:8" ht="6" hidden="1" customHeight="1" outlineLevel="1" thickTop="1" thickBot="1" x14ac:dyDescent="0.3">
      <c r="A19" s="427"/>
      <c r="B19" s="389"/>
      <c r="C19" s="422"/>
      <c r="D19" s="388"/>
      <c r="E19" s="25"/>
      <c r="F19" s="388"/>
      <c r="G19" s="400"/>
      <c r="H19" s="484">
        <v>1</v>
      </c>
    </row>
    <row r="20" spans="1:8" ht="20.25" hidden="1" outlineLevel="1" thickTop="1" thickBot="1" x14ac:dyDescent="0.3">
      <c r="A20" s="424">
        <v>1</v>
      </c>
      <c r="B20" s="393" t="s">
        <v>438</v>
      </c>
      <c r="C20" s="423" t="s">
        <v>439</v>
      </c>
      <c r="D20" s="391"/>
      <c r="E20" s="392" t="s">
        <v>440</v>
      </c>
      <c r="F20" s="412"/>
      <c r="G20" s="398" t="s">
        <v>441</v>
      </c>
      <c r="H20" s="484">
        <v>1</v>
      </c>
    </row>
    <row r="21" spans="1:8" ht="20.25" hidden="1" outlineLevel="1" thickTop="1" thickBot="1" x14ac:dyDescent="0.3">
      <c r="A21" s="424">
        <v>1</v>
      </c>
      <c r="B21" s="497" t="s">
        <v>453</v>
      </c>
      <c r="C21" s="496"/>
      <c r="D21" s="494"/>
      <c r="E21" s="495"/>
      <c r="F21" s="494"/>
      <c r="G21" s="407"/>
      <c r="H21" s="484">
        <v>1</v>
      </c>
    </row>
    <row r="22" spans="1:8" ht="27" hidden="1" outlineLevel="1" thickTop="1" thickBot="1" x14ac:dyDescent="0.3">
      <c r="A22" s="428" t="s">
        <v>103</v>
      </c>
      <c r="B22" s="529" t="s">
        <v>454</v>
      </c>
      <c r="C22" s="533">
        <v>45474</v>
      </c>
      <c r="D22" s="494"/>
      <c r="E22" s="655" t="s">
        <v>455</v>
      </c>
      <c r="F22" s="494"/>
      <c r="G22" s="406"/>
      <c r="H22" s="485"/>
    </row>
    <row r="23" spans="1:8" ht="27" hidden="1" outlineLevel="1" thickTop="1" thickBot="1" x14ac:dyDescent="0.3">
      <c r="A23" s="428" t="s">
        <v>103</v>
      </c>
      <c r="B23" s="529" t="s">
        <v>456</v>
      </c>
      <c r="C23" s="533">
        <v>45657</v>
      </c>
      <c r="D23" s="494"/>
      <c r="E23" s="656"/>
      <c r="F23" s="494"/>
      <c r="G23" s="406"/>
      <c r="H23" s="486"/>
    </row>
    <row r="24" spans="1:8" ht="20.25" hidden="1" outlineLevel="1" thickTop="1" thickBot="1" x14ac:dyDescent="0.3">
      <c r="A24" s="424">
        <v>1</v>
      </c>
      <c r="B24" s="497" t="s">
        <v>457</v>
      </c>
      <c r="C24" s="534"/>
      <c r="D24" s="494"/>
      <c r="E24" s="495"/>
      <c r="F24" s="494"/>
      <c r="G24" s="407"/>
      <c r="H24" s="25"/>
    </row>
    <row r="25" spans="1:8" ht="27" hidden="1" outlineLevel="1" thickTop="1" thickBot="1" x14ac:dyDescent="0.3">
      <c r="A25" s="428" t="s">
        <v>103</v>
      </c>
      <c r="B25" s="529" t="s">
        <v>458</v>
      </c>
      <c r="C25" s="532" t="s">
        <v>459</v>
      </c>
      <c r="D25" s="494"/>
      <c r="E25" s="657"/>
      <c r="F25" s="494"/>
      <c r="G25" s="408"/>
      <c r="H25" s="25"/>
    </row>
    <row r="26" spans="1:8" ht="31.5" hidden="1" outlineLevel="1" thickTop="1" thickBot="1" x14ac:dyDescent="0.3">
      <c r="A26" s="428" t="s">
        <v>103</v>
      </c>
      <c r="B26" s="529" t="s">
        <v>460</v>
      </c>
      <c r="C26" s="532" t="s">
        <v>461</v>
      </c>
      <c r="D26" s="494"/>
      <c r="E26" s="658"/>
      <c r="F26" s="494"/>
      <c r="G26" s="406"/>
      <c r="H26" s="25"/>
    </row>
    <row r="27" spans="1:8" ht="27" hidden="1" outlineLevel="1" thickTop="1" thickBot="1" x14ac:dyDescent="0.3">
      <c r="A27" s="428" t="s">
        <v>103</v>
      </c>
      <c r="B27" s="529" t="s">
        <v>462</v>
      </c>
      <c r="C27" s="535">
        <v>45823</v>
      </c>
      <c r="D27" s="494"/>
      <c r="E27" s="659"/>
      <c r="F27" s="494"/>
      <c r="G27" s="406"/>
      <c r="H27" s="25"/>
    </row>
    <row r="28" spans="1:8" ht="8.1" hidden="1" customHeight="1" outlineLevel="1" thickTop="1" x14ac:dyDescent="0.25">
      <c r="A28" s="397"/>
      <c r="B28" s="401"/>
      <c r="C28" s="419"/>
      <c r="D28" s="390"/>
      <c r="E28" s="402"/>
      <c r="F28" s="390"/>
      <c r="G28" s="403"/>
      <c r="H28" s="25"/>
    </row>
    <row r="29" spans="1:8" ht="15.75" thickTop="1" x14ac:dyDescent="0.25">
      <c r="A29" s="397"/>
      <c r="B29" s="417"/>
      <c r="C29" s="420"/>
      <c r="D29" s="390"/>
      <c r="E29" s="207"/>
      <c r="F29" s="390"/>
      <c r="G29" s="418"/>
      <c r="H29" s="25"/>
    </row>
    <row r="30" spans="1:8" ht="33" customHeight="1" collapsed="1" thickBot="1" x14ac:dyDescent="0.3">
      <c r="A30" s="397"/>
      <c r="B30" s="414"/>
      <c r="C30" s="421"/>
      <c r="D30" s="390"/>
      <c r="E30" s="404"/>
      <c r="F30" s="390"/>
      <c r="G30" s="405"/>
      <c r="H30" s="487" t="str">
        <f>IF(SUBTOTAL(109,H31:H33)-SUM(H31:H33)=0,"click – to collapse","click + to expand")</f>
        <v>click + to expand</v>
      </c>
    </row>
    <row r="31" spans="1:8" ht="6" hidden="1" customHeight="1" outlineLevel="1" thickTop="1" thickBot="1" x14ac:dyDescent="0.3">
      <c r="A31" s="396"/>
      <c r="B31" s="389"/>
      <c r="C31" s="422"/>
      <c r="D31" s="388"/>
      <c r="E31" s="25"/>
      <c r="F31" s="388"/>
      <c r="G31" s="400"/>
      <c r="H31" s="484">
        <v>1</v>
      </c>
    </row>
    <row r="32" spans="1:8" ht="20.25" hidden="1" outlineLevel="1" thickTop="1" thickBot="1" x14ac:dyDescent="0.3">
      <c r="A32" s="424">
        <v>1</v>
      </c>
      <c r="B32" s="393" t="s">
        <v>438</v>
      </c>
      <c r="C32" s="423" t="s">
        <v>439</v>
      </c>
      <c r="D32" s="391"/>
      <c r="E32" s="392" t="s">
        <v>440</v>
      </c>
      <c r="F32" s="412"/>
      <c r="G32" s="398" t="s">
        <v>441</v>
      </c>
      <c r="H32" s="484">
        <v>1</v>
      </c>
    </row>
    <row r="33" spans="1:8" ht="78" hidden="1" outlineLevel="1" thickTop="1" thickBot="1" x14ac:dyDescent="0.3">
      <c r="A33" s="428" t="s">
        <v>463</v>
      </c>
      <c r="B33" s="529" t="s">
        <v>464</v>
      </c>
      <c r="C33" s="532" t="s">
        <v>178</v>
      </c>
      <c r="D33" s="494"/>
      <c r="E33" s="490" t="s">
        <v>465</v>
      </c>
      <c r="F33" s="494"/>
      <c r="G33" s="406"/>
      <c r="H33" s="484">
        <v>1</v>
      </c>
    </row>
    <row r="34" spans="1:8" ht="52.5" hidden="1" outlineLevel="1" thickTop="1" thickBot="1" x14ac:dyDescent="0.3">
      <c r="A34" s="428" t="s">
        <v>140</v>
      </c>
      <c r="B34" s="529" t="s">
        <v>466</v>
      </c>
      <c r="C34" s="532" t="s">
        <v>198</v>
      </c>
      <c r="D34" s="494"/>
      <c r="E34" s="490" t="s">
        <v>467</v>
      </c>
      <c r="F34" s="494"/>
      <c r="G34" s="406"/>
      <c r="H34" s="485"/>
    </row>
    <row r="35" spans="1:8" ht="67.5" hidden="1" outlineLevel="1" thickTop="1" thickBot="1" x14ac:dyDescent="0.3">
      <c r="A35" s="428" t="s">
        <v>468</v>
      </c>
      <c r="B35" s="529" t="s">
        <v>469</v>
      </c>
      <c r="C35" s="532" t="s">
        <v>198</v>
      </c>
      <c r="D35" s="494"/>
      <c r="E35" s="490" t="s">
        <v>470</v>
      </c>
      <c r="F35" s="494"/>
      <c r="G35" s="406"/>
      <c r="H35" s="486"/>
    </row>
    <row r="36" spans="1:8" ht="6.95" hidden="1" customHeight="1" outlineLevel="1" thickTop="1" x14ac:dyDescent="0.25">
      <c r="A36" s="397"/>
      <c r="B36" s="401"/>
      <c r="C36" s="419"/>
      <c r="D36" s="390"/>
      <c r="E36" s="402"/>
      <c r="F36" s="390"/>
      <c r="G36" s="403"/>
      <c r="H36" s="25"/>
    </row>
    <row r="37" spans="1:8" ht="15.75" thickTop="1" x14ac:dyDescent="0.25">
      <c r="A37" s="397"/>
      <c r="B37" s="417"/>
      <c r="C37" s="420"/>
      <c r="D37" s="390"/>
      <c r="E37" s="207"/>
      <c r="F37" s="390"/>
      <c r="G37" s="418"/>
      <c r="H37" s="25"/>
    </row>
    <row r="38" spans="1:8" ht="33" customHeight="1" collapsed="1" thickBot="1" x14ac:dyDescent="0.3">
      <c r="A38" s="397"/>
      <c r="B38" s="414"/>
      <c r="C38" s="421"/>
      <c r="D38" s="390"/>
      <c r="E38" s="404"/>
      <c r="F38" s="390"/>
      <c r="G38" s="405"/>
      <c r="H38" s="487" t="str">
        <f>IF(SUBTOTAL(109,H39:H41)-SUM(H39:H41)=0,"click – to collapse","click + to expand")</f>
        <v>click + to expand</v>
      </c>
    </row>
    <row r="39" spans="1:8" ht="6" hidden="1" customHeight="1" outlineLevel="1" thickTop="1" thickBot="1" x14ac:dyDescent="0.3">
      <c r="A39" s="396"/>
      <c r="B39" s="389"/>
      <c r="C39" s="422"/>
      <c r="D39" s="388"/>
      <c r="E39" s="25"/>
      <c r="F39" s="388"/>
      <c r="G39" s="400"/>
      <c r="H39" s="484">
        <v>1</v>
      </c>
    </row>
    <row r="40" spans="1:8" ht="20.25" hidden="1" outlineLevel="1" thickTop="1" thickBot="1" x14ac:dyDescent="0.3">
      <c r="A40" s="424">
        <v>1</v>
      </c>
      <c r="B40" s="393" t="s">
        <v>438</v>
      </c>
      <c r="C40" s="423" t="s">
        <v>439</v>
      </c>
      <c r="D40" s="391"/>
      <c r="E40" s="392" t="s">
        <v>440</v>
      </c>
      <c r="F40" s="412"/>
      <c r="G40" s="398" t="s">
        <v>441</v>
      </c>
      <c r="H40" s="484">
        <v>1</v>
      </c>
    </row>
    <row r="41" spans="1:8" ht="39.75" hidden="1" outlineLevel="1" thickTop="1" thickBot="1" x14ac:dyDescent="0.3">
      <c r="A41" s="428" t="s">
        <v>101</v>
      </c>
      <c r="B41" s="529" t="s">
        <v>471</v>
      </c>
      <c r="C41" s="532">
        <f>_xlfn.MODE.SNGL(SBTCPDataset_Final[Payment Term])</f>
        <v>30</v>
      </c>
      <c r="D41" s="494"/>
      <c r="E41" s="490" t="s">
        <v>472</v>
      </c>
      <c r="F41" s="494"/>
      <c r="G41" s="409" t="s">
        <v>473</v>
      </c>
      <c r="H41" s="484">
        <v>1</v>
      </c>
    </row>
    <row r="42" spans="1:8" ht="85.5" hidden="1" outlineLevel="1" thickTop="1" thickBot="1" x14ac:dyDescent="0.3">
      <c r="A42" s="429" t="s">
        <v>474</v>
      </c>
      <c r="B42" s="529" t="s">
        <v>475</v>
      </c>
      <c r="C42" s="532" t="s">
        <v>476</v>
      </c>
      <c r="D42" s="494"/>
      <c r="E42" s="490" t="s">
        <v>477</v>
      </c>
      <c r="F42" s="494"/>
      <c r="G42" s="406"/>
      <c r="H42" s="485"/>
    </row>
    <row r="43" spans="1:8" ht="141.75" hidden="1" outlineLevel="1" thickTop="1" thickBot="1" x14ac:dyDescent="0.3">
      <c r="A43" s="430" t="s">
        <v>478</v>
      </c>
      <c r="B43" s="529" t="s">
        <v>479</v>
      </c>
      <c r="C43" s="532" cm="1">
        <f t="array" ref="C43">_xlfn.LET(
_xlpm.Mode_AusSubCo1,_xlfn.MODE.SNGL(_xlfn._xlws.FILTER(SBTCPDataset_Final[Payment Term], (SBTCPDataset_Final[Payer entity name]="AusSubCo 1"))),
_xlpm.Mode_AusSubCo2,_xlfn.MODE.SNGL(_xlfn._xlws.FILTER(SBTCPDataset_Final[Payment Term], (SBTCPDataset_Final[Payer entity name]="AusSubCo 2"))),
_xlpm.Mode_AusTrust,_xlfn.MODE.SNGL(_xlfn._xlws.FILTER(SBTCPDataset_Final[Payment Term], (SBTCPDataset_Final[Payer entity name]="AusTrust"))),
_xlpm.Mode_NZSubCo,_xlfn.MODE.SNGL(_xlfn._xlws.FILTER(SBTCPDataset_Final[Payment Term], (SBTCPDataset_Final[Payer entity name]="NZ SubCo"))),
MIN(_xlpm.Mode_AusSubCo1,_xlpm.Mode_AusSubCo2,_xlpm.Mode_AusTrust,_xlpm.Mode_NZSubCo))</f>
        <v>14</v>
      </c>
      <c r="D43" s="494"/>
      <c r="E43" s="649" t="s">
        <v>480</v>
      </c>
      <c r="F43" s="494"/>
      <c r="G43" s="650" t="s">
        <v>481</v>
      </c>
      <c r="H43" s="486"/>
    </row>
    <row r="44" spans="1:8" ht="129" hidden="1" outlineLevel="1" thickTop="1" thickBot="1" x14ac:dyDescent="0.3">
      <c r="A44" s="430" t="s">
        <v>482</v>
      </c>
      <c r="B44" s="529" t="s">
        <v>483</v>
      </c>
      <c r="C44" s="532" cm="1">
        <f t="array" ref="C44">_xlfn.LET(
_xlpm.Mode_AusSubCo1,_xlfn.MODE.SNGL(_xlfn._xlws.FILTER(SBTCPDataset_Final[Payment Term], (SBTCPDataset_Final[Payer entity name]="AusSubCo 1"))),
_xlpm.Mode_AusSubCo2,_xlfn.MODE.SNGL(_xlfn._xlws.FILTER(SBTCPDataset_Final[Payment Term], (SBTCPDataset_Final[Payer entity name]="AusSubCo 2"))),
_xlpm.Mode_AusTrust,_xlfn.MODE.SNGL(_xlfn._xlws.FILTER(SBTCPDataset_Final[Payment Term], (SBTCPDataset_Final[Payer entity name]="AusTrust"))),
_xlpm.Mode_NZSubCo,_xlfn.MODE.SNGL(_xlfn._xlws.FILTER(SBTCPDataset_Final[Payment Term], (SBTCPDataset_Final[Payer entity name]="NZ SubCo"))),
MAX(_xlpm.Mode_AusSubCo1,_xlpm.Mode_AusSubCo2,_xlpm.Mode_AusTrust,_xlpm.Mode_NZSubCo))</f>
        <v>31</v>
      </c>
      <c r="D44" s="494"/>
      <c r="E44" s="649"/>
      <c r="F44" s="494"/>
      <c r="G44" s="651"/>
      <c r="H44" s="25"/>
    </row>
    <row r="45" spans="1:8" ht="37.5" hidden="1" outlineLevel="1" thickTop="1" thickBot="1" x14ac:dyDescent="0.3">
      <c r="A45" s="429" t="s">
        <v>101</v>
      </c>
      <c r="B45" s="529" t="s">
        <v>484</v>
      </c>
      <c r="C45" s="532">
        <f>C41</f>
        <v>30</v>
      </c>
      <c r="D45" s="494"/>
      <c r="E45" s="649" t="s">
        <v>485</v>
      </c>
      <c r="F45" s="494"/>
      <c r="G45" s="406" t="s">
        <v>486</v>
      </c>
      <c r="H45" s="25"/>
    </row>
    <row r="46" spans="1:8" ht="37.5" hidden="1" outlineLevel="1" thickTop="1" thickBot="1" x14ac:dyDescent="0.3">
      <c r="A46" s="429" t="s">
        <v>101</v>
      </c>
      <c r="B46" s="529" t="s">
        <v>487</v>
      </c>
      <c r="C46" s="532">
        <f>C43</f>
        <v>14</v>
      </c>
      <c r="D46" s="494"/>
      <c r="E46" s="649"/>
      <c r="F46" s="494"/>
      <c r="G46" s="406" t="s">
        <v>488</v>
      </c>
      <c r="H46" s="25"/>
    </row>
    <row r="47" spans="1:8" ht="37.5" hidden="1" outlineLevel="1" thickTop="1" thickBot="1" x14ac:dyDescent="0.3">
      <c r="A47" s="429" t="s">
        <v>101</v>
      </c>
      <c r="B47" s="529" t="s">
        <v>489</v>
      </c>
      <c r="C47" s="532">
        <f>C44</f>
        <v>31</v>
      </c>
      <c r="D47" s="494"/>
      <c r="E47" s="649"/>
      <c r="F47" s="494"/>
      <c r="G47" s="406" t="s">
        <v>490</v>
      </c>
      <c r="H47" s="25"/>
    </row>
    <row r="48" spans="1:8" ht="6.95" hidden="1" customHeight="1" outlineLevel="1" thickTop="1" x14ac:dyDescent="0.25">
      <c r="A48" s="397"/>
      <c r="B48" s="401"/>
      <c r="C48" s="419"/>
      <c r="D48" s="390"/>
      <c r="E48" s="402"/>
      <c r="F48" s="390"/>
      <c r="G48" s="403"/>
      <c r="H48" s="25"/>
    </row>
    <row r="49" spans="1:8" ht="15.75" thickTop="1" x14ac:dyDescent="0.25">
      <c r="A49" s="397"/>
      <c r="B49" s="417"/>
      <c r="C49" s="420"/>
      <c r="D49" s="390"/>
      <c r="E49" s="207"/>
      <c r="F49" s="390"/>
      <c r="G49" s="418"/>
      <c r="H49" s="25"/>
    </row>
    <row r="50" spans="1:8" ht="33" customHeight="1" collapsed="1" thickBot="1" x14ac:dyDescent="0.3">
      <c r="A50" s="397"/>
      <c r="B50" s="414"/>
      <c r="C50" s="421"/>
      <c r="D50" s="390"/>
      <c r="E50" s="404"/>
      <c r="F50" s="390"/>
      <c r="G50" s="405"/>
      <c r="H50" s="487" t="str">
        <f>IF(SUBTOTAL(109,H51:H53)-SUM(H51:H53)=0,"click – to collapse","click + to expand")</f>
        <v>click + to expand</v>
      </c>
    </row>
    <row r="51" spans="1:8" ht="6" hidden="1" customHeight="1" outlineLevel="1" thickTop="1" thickBot="1" x14ac:dyDescent="0.3">
      <c r="A51" s="396"/>
      <c r="B51" s="389"/>
      <c r="C51" s="422"/>
      <c r="D51" s="388"/>
      <c r="E51" s="25"/>
      <c r="F51" s="388"/>
      <c r="G51" s="400"/>
      <c r="H51" s="484">
        <v>1</v>
      </c>
    </row>
    <row r="52" spans="1:8" ht="20.25" hidden="1" outlineLevel="1" thickTop="1" thickBot="1" x14ac:dyDescent="0.3">
      <c r="A52" s="424">
        <v>1</v>
      </c>
      <c r="B52" s="393" t="s">
        <v>438</v>
      </c>
      <c r="C52" s="423" t="s">
        <v>439</v>
      </c>
      <c r="D52" s="391"/>
      <c r="E52" s="392" t="s">
        <v>440</v>
      </c>
      <c r="F52" s="412"/>
      <c r="G52" s="398" t="s">
        <v>441</v>
      </c>
      <c r="H52" s="484">
        <v>1</v>
      </c>
    </row>
    <row r="53" spans="1:8" ht="39.75" hidden="1" outlineLevel="1" thickTop="1" thickBot="1" x14ac:dyDescent="0.3">
      <c r="A53" s="428" t="s">
        <v>101</v>
      </c>
      <c r="B53" s="529" t="s">
        <v>491</v>
      </c>
      <c r="C53" s="536">
        <f>AVERAGE(SBTCPDataset_Final[Payment Time])</f>
        <v>28.951612903225808</v>
      </c>
      <c r="D53" s="494"/>
      <c r="E53" s="490" t="s">
        <v>492</v>
      </c>
      <c r="F53" s="494"/>
      <c r="G53" s="409" t="s">
        <v>493</v>
      </c>
      <c r="H53" s="484">
        <v>1</v>
      </c>
    </row>
    <row r="54" spans="1:8" ht="39.75" hidden="1" outlineLevel="1" thickTop="1" thickBot="1" x14ac:dyDescent="0.3">
      <c r="A54" s="428" t="s">
        <v>101</v>
      </c>
      <c r="B54" s="529" t="s">
        <v>494</v>
      </c>
      <c r="C54" s="536">
        <f>MEDIAN(SBTCPDataset_Final[Payment Time])</f>
        <v>26</v>
      </c>
      <c r="D54" s="494"/>
      <c r="E54" s="490" t="s">
        <v>495</v>
      </c>
      <c r="F54" s="494"/>
      <c r="G54" s="409" t="s">
        <v>496</v>
      </c>
      <c r="H54" s="485"/>
    </row>
    <row r="55" spans="1:8" ht="73.5" hidden="1" outlineLevel="1" thickTop="1" thickBot="1" x14ac:dyDescent="0.3">
      <c r="A55" s="429" t="s">
        <v>463</v>
      </c>
      <c r="B55" s="529" t="s">
        <v>497</v>
      </c>
      <c r="C55" s="537">
        <f>_xlfn.PERCENTILE.INC(SBTCPDataset_Final[Payment Time],80%)</f>
        <v>44</v>
      </c>
      <c r="D55" s="494"/>
      <c r="E55" s="649" t="s">
        <v>498</v>
      </c>
      <c r="F55" s="494"/>
      <c r="G55" s="409" t="s">
        <v>499</v>
      </c>
      <c r="H55" s="486"/>
    </row>
    <row r="56" spans="1:8" ht="73.5" hidden="1" outlineLevel="1" thickTop="1" thickBot="1" x14ac:dyDescent="0.3">
      <c r="A56" s="429" t="s">
        <v>463</v>
      </c>
      <c r="B56" s="529" t="s">
        <v>500</v>
      </c>
      <c r="C56" s="537">
        <f>_xlfn.PERCENTILE.INC(SBTCPDataset_Final[Payment Time],95%)</f>
        <v>59</v>
      </c>
      <c r="D56" s="494"/>
      <c r="E56" s="649"/>
      <c r="F56" s="494"/>
      <c r="G56" s="409" t="s">
        <v>501</v>
      </c>
      <c r="H56" s="25"/>
    </row>
    <row r="57" spans="1:8" ht="141.75" hidden="1" outlineLevel="1" thickTop="1" thickBot="1" x14ac:dyDescent="0.3">
      <c r="A57" s="428" t="s">
        <v>478</v>
      </c>
      <c r="B57" s="529" t="s">
        <v>502</v>
      </c>
      <c r="C57" s="536" cm="1">
        <f t="array" ref="C57">(SUMPRODUCT(--(SBTCPDataset_Final[Payment Time] &lt;= SBTCPDataset_Final[Payment Term]))/COUNT(SBTCPDataset_Final[Payment amount]))*100</f>
        <v>62.903225806451616</v>
      </c>
      <c r="D57" s="494"/>
      <c r="E57" s="490" t="s">
        <v>503</v>
      </c>
      <c r="F57" s="494"/>
      <c r="G57" s="409" t="s">
        <v>504</v>
      </c>
      <c r="H57" s="25"/>
    </row>
    <row r="58" spans="1:8" ht="110.25" hidden="1" outlineLevel="1" thickTop="1" thickBot="1" x14ac:dyDescent="0.3">
      <c r="A58" s="428" t="s">
        <v>505</v>
      </c>
      <c r="B58" s="529" t="s">
        <v>506</v>
      </c>
      <c r="C58" s="536">
        <f>(COUNTIF(SBTCPDataset_Final[Payment Time],"&lt;=30")/COUNT(SBTCPDataset_Final[Payment amount]))*100</f>
        <v>64.516129032258064</v>
      </c>
      <c r="D58" s="494"/>
      <c r="E58" s="490" t="s">
        <v>507</v>
      </c>
      <c r="F58" s="494"/>
      <c r="G58" s="410" t="s">
        <v>508</v>
      </c>
      <c r="H58" s="25"/>
    </row>
    <row r="59" spans="1:8" ht="110.25" hidden="1" outlineLevel="1" thickTop="1" thickBot="1" x14ac:dyDescent="0.3">
      <c r="A59" s="428" t="s">
        <v>505</v>
      </c>
      <c r="B59" s="529" t="s">
        <v>509</v>
      </c>
      <c r="C59" s="536">
        <f>(COUNTIFS(SBTCPDataset_Final[Payment Time],"&gt;=31",SBTCPDataset_Final[Payment Time],"&lt;=60")/COUNT(SBTCPDataset_Final[Payment amount]))*100</f>
        <v>30.64516129032258</v>
      </c>
      <c r="D59" s="494"/>
      <c r="E59" s="490" t="s">
        <v>510</v>
      </c>
      <c r="F59" s="494"/>
      <c r="G59" s="410" t="s">
        <v>511</v>
      </c>
      <c r="H59" s="25"/>
    </row>
    <row r="60" spans="1:8" ht="99" hidden="1" outlineLevel="1" thickTop="1" thickBot="1" x14ac:dyDescent="0.3">
      <c r="A60" s="428" t="s">
        <v>512</v>
      </c>
      <c r="B60" s="529" t="s">
        <v>513</v>
      </c>
      <c r="C60" s="536">
        <f>(COUNTIF(SBTCPDataset_Final[Payment Time],"&gt;60")/COUNT(SBTCPDataset_Final[Payment amount]))*100</f>
        <v>4.838709677419355</v>
      </c>
      <c r="D60" s="494"/>
      <c r="E60" s="490" t="s">
        <v>514</v>
      </c>
      <c r="F60" s="494"/>
      <c r="G60" s="410" t="s">
        <v>515</v>
      </c>
      <c r="H60" s="25"/>
    </row>
    <row r="61" spans="1:8" ht="6.95" hidden="1" customHeight="1" outlineLevel="1" thickTop="1" x14ac:dyDescent="0.25">
      <c r="A61" s="397"/>
      <c r="B61" s="401"/>
      <c r="C61" s="419"/>
      <c r="D61" s="390"/>
      <c r="E61" s="402"/>
      <c r="F61" s="390"/>
      <c r="G61" s="403"/>
      <c r="H61" s="25"/>
    </row>
    <row r="62" spans="1:8" ht="15.75" thickTop="1" x14ac:dyDescent="0.25">
      <c r="A62" s="397"/>
      <c r="B62" s="417"/>
      <c r="C62" s="420"/>
      <c r="D62" s="390"/>
      <c r="E62" s="207"/>
      <c r="F62" s="390"/>
      <c r="G62" s="418"/>
      <c r="H62" s="25"/>
    </row>
    <row r="63" spans="1:8" ht="33" customHeight="1" collapsed="1" thickBot="1" x14ac:dyDescent="0.3">
      <c r="A63" s="397"/>
      <c r="B63" s="414"/>
      <c r="C63" s="421"/>
      <c r="D63" s="390"/>
      <c r="E63" s="404"/>
      <c r="F63" s="390"/>
      <c r="G63" s="405"/>
      <c r="H63" s="487" t="str">
        <f>IF(SUBTOTAL(109,H64:H66)-SUM(H64:H66)=0,"click – to collapse","click + to expand")</f>
        <v>click + to expand</v>
      </c>
    </row>
    <row r="64" spans="1:8" ht="6" hidden="1" customHeight="1" outlineLevel="1" thickTop="1" thickBot="1" x14ac:dyDescent="0.3">
      <c r="A64" s="396"/>
      <c r="B64" s="389"/>
      <c r="C64" s="422"/>
      <c r="D64" s="388"/>
      <c r="E64" s="25"/>
      <c r="F64" s="388"/>
      <c r="G64" s="400"/>
      <c r="H64" s="484">
        <v>1</v>
      </c>
    </row>
    <row r="65" spans="1:8" ht="20.25" hidden="1" outlineLevel="1" thickTop="1" thickBot="1" x14ac:dyDescent="0.3">
      <c r="A65" s="424">
        <v>1</v>
      </c>
      <c r="B65" s="393" t="s">
        <v>438</v>
      </c>
      <c r="C65" s="423" t="s">
        <v>439</v>
      </c>
      <c r="D65" s="391"/>
      <c r="E65" s="392" t="s">
        <v>440</v>
      </c>
      <c r="F65" s="412"/>
      <c r="G65" s="398" t="s">
        <v>441</v>
      </c>
      <c r="H65" s="484">
        <v>1</v>
      </c>
    </row>
    <row r="66" spans="1:8" ht="153" hidden="1" outlineLevel="1" thickTop="1" thickBot="1" x14ac:dyDescent="0.3">
      <c r="A66" s="428" t="s">
        <v>516</v>
      </c>
      <c r="B66" s="529" t="s">
        <v>517</v>
      </c>
      <c r="C66" s="536">
        <f>(SUM(SBTCPDataset_Steps_5_6[Payment amount])/SUM(TCPDataset_Final[Payment amount]))*100</f>
        <v>89.742243533035762</v>
      </c>
      <c r="D66" s="494"/>
      <c r="E66" s="498" t="s">
        <v>518</v>
      </c>
      <c r="F66" s="390"/>
      <c r="G66" s="409" t="s">
        <v>519</v>
      </c>
      <c r="H66" s="484">
        <v>1</v>
      </c>
    </row>
    <row r="67" spans="1:8" ht="188.25" hidden="1" outlineLevel="1" thickTop="1" thickBot="1" x14ac:dyDescent="0.3">
      <c r="A67" s="428" t="s">
        <v>520</v>
      </c>
      <c r="B67" s="529" t="s">
        <v>521</v>
      </c>
      <c r="C67" s="536">
        <f>(COUNTIF(SBTCPDataset_Final[Peppol eInvoice enabled],"Yes")/COUNT(SBTCPDataset_Final[Payment amount]))*100</f>
        <v>74.193548387096769</v>
      </c>
      <c r="D67" s="494"/>
      <c r="E67" s="490" t="s">
        <v>522</v>
      </c>
      <c r="F67" s="494"/>
      <c r="G67" s="409" t="s">
        <v>523</v>
      </c>
      <c r="H67" s="485"/>
    </row>
    <row r="68" spans="1:8" ht="154.5" hidden="1" outlineLevel="1" thickTop="1" thickBot="1" x14ac:dyDescent="0.3">
      <c r="A68" s="428" t="s">
        <v>524</v>
      </c>
      <c r="B68" s="529" t="s">
        <v>525</v>
      </c>
      <c r="C68" s="539" t="s">
        <v>526</v>
      </c>
      <c r="D68" s="494"/>
      <c r="E68" s="490" t="s">
        <v>527</v>
      </c>
      <c r="F68" s="494"/>
      <c r="G68" s="406"/>
      <c r="H68" s="486"/>
    </row>
    <row r="69" spans="1:8" ht="45.75" hidden="1" outlineLevel="1" thickTop="1" x14ac:dyDescent="0.25">
      <c r="A69" s="425" t="s">
        <v>101</v>
      </c>
      <c r="B69" s="538" t="s">
        <v>528</v>
      </c>
      <c r="C69" s="499" t="s">
        <v>443</v>
      </c>
      <c r="D69" s="494"/>
      <c r="E69" s="500"/>
      <c r="F69" s="494"/>
      <c r="G69" s="411"/>
      <c r="H69" s="25"/>
    </row>
    <row r="70" spans="1:8" ht="15.75" thickTop="1" x14ac:dyDescent="0.25">
      <c r="A70" s="395"/>
      <c r="B70" s="395"/>
      <c r="C70" s="395"/>
      <c r="D70" s="395"/>
      <c r="E70" s="395"/>
      <c r="F70" s="395"/>
      <c r="G70" s="395"/>
      <c r="H70" s="395"/>
    </row>
    <row r="71" spans="1:8" ht="69" customHeight="1" x14ac:dyDescent="0.25">
      <c r="A71" s="395"/>
      <c r="B71" s="395"/>
      <c r="C71" s="395"/>
      <c r="D71" s="395"/>
      <c r="E71" s="395"/>
      <c r="F71" s="395"/>
      <c r="G71" s="395"/>
      <c r="H71" s="25"/>
    </row>
  </sheetData>
  <sheetProtection sheet="1" objects="1" scenarios="1" formatColumns="0" formatRows="0"/>
  <mergeCells count="8">
    <mergeCell ref="F2:F5"/>
    <mergeCell ref="E55:E56"/>
    <mergeCell ref="G43:G44"/>
    <mergeCell ref="E43:E44"/>
    <mergeCell ref="E45:E47"/>
    <mergeCell ref="E12:E15"/>
    <mergeCell ref="E22:E23"/>
    <mergeCell ref="E25:E27"/>
  </mergeCells>
  <dataValidations disablePrompts="1" count="1">
    <dataValidation allowBlank="1" showInputMessage="1" showErrorMessage="1" prompt="Grey = not in final product" sqref="C9:D9 F9 C20:D20 F20 C32:D32 F32 C40:D40 F40 C52:D52 F52 C65:D65 F65" xr:uid="{80EBFCFB-E430-4F7F-AA61-150251FCAD30}"/>
  </dataValidation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4fe7dcdd1c0411bbf19a4de3665191f xmlns="fe39d773-a83d-4623-ae74-f25711a76616">
      <Terms xmlns="http://schemas.microsoft.com/office/infopath/2007/PartnerControls">
        <TermInfo xmlns="http://schemas.microsoft.com/office/infopath/2007/PartnerControls">
          <TermName xmlns="http://schemas.microsoft.com/office/infopath/2007/PartnerControls">Stakeholder engagement</TermName>
          <TermId xmlns="http://schemas.microsoft.com/office/infopath/2007/PartnerControls">de4f175d-a0ea-42db-8e9c-ca57922e8174</TermId>
        </TermInfo>
      </Terms>
    </e4fe7dcdd1c0411bbf19a4de3665191f>
    <kfc39f3e4e2747ae990d3c8bb74a5a64 xmlns="fe39d773-a83d-4623-ae74-f25711a76616">
      <Terms xmlns="http://schemas.microsoft.com/office/infopath/2007/PartnerControls">
        <TermInfo xmlns="http://schemas.microsoft.com/office/infopath/2007/PartnerControls">
          <TermName xmlns="http://schemas.microsoft.com/office/infopath/2007/PartnerControls">Presentation</TermName>
          <TermId xmlns="http://schemas.microsoft.com/office/infopath/2007/PartnerControls">222f2310-37ba-4866-a471-c7c384c4ab90</TermId>
        </TermInfo>
      </Terms>
    </kfc39f3e4e2747ae990d3c8bb74a5a64>
    <ge25bdd0d6464e36b066695d9e81d63d xmlns="fe39d773-a83d-4623-ae74-f25711a76616">
      <Terms xmlns="http://schemas.microsoft.com/office/infopath/2007/PartnerControls"/>
    </ge25bdd0d6464e36b066695d9e81d63d>
    <a48f371a4a874164b16a8c4aab488f5c xmlns="fe39d773-a83d-4623-ae74-f25711a76616">
      <Terms xmlns="http://schemas.microsoft.com/office/infopath/2007/PartnerControls">
        <TermInfo xmlns="http://schemas.microsoft.com/office/infopath/2007/PartnerControls">
          <TermName xmlns="http://schemas.microsoft.com/office/infopath/2007/PartnerControls">Small Business</TermName>
          <TermId xmlns="http://schemas.microsoft.com/office/infopath/2007/PartnerControls">e2fd7e3f-7fa9-4ef9-99b7-00b2449db72e</TermId>
        </TermInfo>
      </Terms>
    </a48f371a4a874164b16a8c4aab488f5c>
    <TaxCatchAll xmlns="8c1dcaad-f81b-4b7a-aa4b-c3e91d379893">
      <Value>77</Value>
      <Value>290</Value>
      <Value>44</Value>
      <Value>1</Value>
      <Value>7</Value>
    </TaxCatchAll>
    <gfba5f33532c49208d2320ce38cc3c2b xmlns="fe39d773-a83d-4623-ae74-f25711a76616">
      <Terms xmlns="http://schemas.microsoft.com/office/infopath/2007/PartnerControls">
        <TermInfo xmlns="http://schemas.microsoft.com/office/infopath/2007/PartnerControls">
          <TermName xmlns="http://schemas.microsoft.com/office/infopath/2007/PartnerControls">Payment Times Reporting Reform</TermName>
          <TermId xmlns="http://schemas.microsoft.com/office/infopath/2007/PartnerControls">e373a8d8-6991-4a66-b27f-655a419a8b14</TermId>
        </TermInfo>
        <TermInfo xmlns="http://schemas.microsoft.com/office/infopath/2007/PartnerControls">
          <TermName xmlns="http://schemas.microsoft.com/office/infopath/2007/PartnerControls">Reporting entity</TermName>
          <TermId xmlns="http://schemas.microsoft.com/office/infopath/2007/PartnerControls">a485e43b-fe1a-4d8e-b8d3-4235501e6b10</TermId>
        </TermInfo>
      </Terms>
    </gfba5f33532c49208d2320ce38cc3c2b>
    <_dlc_DocId xmlns="fe39d773-a83d-4623-ae74-f25711a76616">HVEP7FFC2FYM-426405348-379</_dlc_DocId>
    <_dlc_DocIdUrl xmlns="fe39d773-a83d-4623-ae74-f25711a76616">
      <Url>https://austreasury.sharepoint.com/sites/pt-function/_layouts/15/DocIdRedir.aspx?ID=HVEP7FFC2FYM-426405348-379</Url>
      <Description>HVEP7FFC2FYM-426405348-379</Description>
    </_dlc_DocIdUrl>
    <lcf76f155ced4ddcb4097134ff3c332f xmlns="ff6b62c0-6110-4671-8433-48a9289aa749">
      <Terms xmlns="http://schemas.microsoft.com/office/infopath/2007/PartnerControls"/>
    </lcf76f155ced4ddcb4097134ff3c332f>
    <Regulatory_x0020_Function xmlns="8c1dcaad-f81b-4b7a-aa4b-c3e91d379893" xsi:nil="true"/>
    <Regulatory_x0020_Activity xmlns="8c1dcaad-f81b-4b7a-aa4b-c3e91d3798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4BAB30CE5C344EB040009776BF0B26" ma:contentTypeVersion="14" ma:contentTypeDescription="Create a new document." ma:contentTypeScope="" ma:versionID="cccba810125568efae08ea6a7155959d">
  <xsd:schema xmlns:xsd="http://www.w3.org/2001/XMLSchema" xmlns:xs="http://www.w3.org/2001/XMLSchema" xmlns:p="http://schemas.microsoft.com/office/2006/metadata/properties" xmlns:ns2="8c1dcaad-f81b-4b7a-aa4b-c3e91d379893" xmlns:ns3="fe39d773-a83d-4623-ae74-f25711a76616" xmlns:ns4="ff6b62c0-6110-4671-8433-48a9289aa749" targetNamespace="http://schemas.microsoft.com/office/2006/metadata/properties" ma:root="true" ma:fieldsID="000974b61a0c1519904813826ab7eb35" ns2:_="" ns3:_="" ns4:_="">
    <xsd:import namespace="8c1dcaad-f81b-4b7a-aa4b-c3e91d379893"/>
    <xsd:import namespace="fe39d773-a83d-4623-ae74-f25711a76616"/>
    <xsd:import namespace="ff6b62c0-6110-4671-8433-48a9289aa749"/>
    <xsd:element name="properties">
      <xsd:complexType>
        <xsd:sequence>
          <xsd:element name="documentManagement">
            <xsd:complexType>
              <xsd:all>
                <xsd:element ref="ns3:_dlc_DocId" minOccurs="0"/>
                <xsd:element ref="ns3:_dlc_DocIdUrl" minOccurs="0"/>
                <xsd:element ref="ns3:_dlc_DocIdPersistId" minOccurs="0"/>
                <xsd:element ref="ns3:a48f371a4a874164b16a8c4aab488f5c" minOccurs="0"/>
                <xsd:element ref="ns2:TaxCatchAll" minOccurs="0"/>
                <xsd:element ref="ns2:TaxCatchAllLabel" minOccurs="0"/>
                <xsd:element ref="ns3:e4fe7dcdd1c0411bbf19a4de3665191f" minOccurs="0"/>
                <xsd:element ref="ns3:gfba5f33532c49208d2320ce38cc3c2b" minOccurs="0"/>
                <xsd:element ref="ns3:kfc39f3e4e2747ae990d3c8bb74a5a64" minOccurs="0"/>
                <xsd:element ref="ns3:ge25bdd0d6464e36b066695d9e81d63d" minOccurs="0"/>
                <xsd:element ref="ns2:Regulatory_x0020_Activity" minOccurs="0"/>
                <xsd:element ref="ns2:Regulatory_x0020_Function" minOccurs="0"/>
                <xsd:element ref="ns4:MediaServiceMetadata" minOccurs="0"/>
                <xsd:element ref="ns4:MediaServiceFastMetadata" minOccurs="0"/>
                <xsd:element ref="ns2:SharedWithUsers" minOccurs="0"/>
                <xsd:element ref="ns2:SharedWithDetails" minOccurs="0"/>
                <xsd:element ref="ns4:lcf76f155ced4ddcb4097134ff3c332f" minOccurs="0"/>
                <xsd:element ref="ns4:MediaServiceOCR" minOccurs="0"/>
                <xsd:element ref="ns4:MediaServiceGenerationTime" minOccurs="0"/>
                <xsd:element ref="ns4:MediaServiceEventHashCode"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dcaad-f81b-4b7a-aa4b-c3e91d3798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2978c6f-494b-4ce2-a10b-5068620f6cec}" ma:internalName="TaxCatchAll" ma:showField="CatchAllData" ma:web="8c1dcaad-f81b-4b7a-aa4b-c3e91d379893">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2978c6f-494b-4ce2-a10b-5068620f6cec}" ma:internalName="TaxCatchAllLabel" ma:readOnly="true" ma:showField="CatchAllDataLabel" ma:web="8c1dcaad-f81b-4b7a-aa4b-c3e91d379893">
      <xsd:complexType>
        <xsd:complexContent>
          <xsd:extension base="dms:MultiChoiceLookup">
            <xsd:sequence>
              <xsd:element name="Value" type="dms:Lookup" maxOccurs="unbounded" minOccurs="0" nillable="true"/>
            </xsd:sequence>
          </xsd:extension>
        </xsd:complexContent>
      </xsd:complexType>
    </xsd:element>
    <xsd:element name="Regulatory_x0020_Activity" ma:index="23" nillable="true" ma:displayName="Regulatory Activity" ma:format="Dropdown" ma:internalName="Regulatory_x0020_Activity">
      <xsd:simpleType>
        <xsd:union memberTypes="dms:Text">
          <xsd:simpleType>
            <xsd:restriction base="dms:Choice">
              <xsd:enumeration value="PTR Registration"/>
              <xsd:enumeration value="Redaction of PTRs"/>
              <xsd:enumeration value="PTR Publication"/>
              <xsd:enumeration value="Revised PTR Processing"/>
              <xsd:enumeration value="Extension of Time"/>
              <xsd:enumeration value="Volunteering Entities"/>
              <xsd:enumeration value="Cease To Be a Reporting Entity"/>
              <xsd:enumeration value="Reviewable Decision"/>
              <xsd:enumeration value="Document Dovernance"/>
              <xsd:enumeration value="Updating SBI Tool data"/>
              <xsd:enumeration value="SBI Tool Monitoring"/>
              <xsd:enumeration value="Register quality assurance"/>
              <xsd:enumeration value="Compliance Campaigns"/>
              <xsd:enumeration value="Enforcement"/>
              <xsd:enumeration value="Decision Reviews"/>
              <xsd:enumeration value="Designations &amp; Authorisations"/>
              <xsd:enumeration value="Incident Reporting"/>
              <xsd:enumeration value="Statutory Compliance"/>
              <xsd:enumeration value="PTR Rules"/>
              <xsd:enumeration value="External Briefing"/>
              <xsd:enumeration value="Guidance"/>
              <xsd:enumeration value="Complaint Handling"/>
              <xsd:enumeration value="Communications Activities"/>
            </xsd:restriction>
          </xsd:simpleType>
        </xsd:union>
      </xsd:simpleType>
    </xsd:element>
    <xsd:element name="Regulatory_x0020_Function" ma:index="24" nillable="true" ma:displayName="Regulatory Function" ma:format="Dropdown" ma:internalName="Regulatory_x0020_Function">
      <xsd:simpleType>
        <xsd:union memberTypes="dms:Text">
          <xsd:simpleType>
            <xsd:restriction base="dms:Choice">
              <xsd:enumeration value="PTR Register"/>
              <xsd:enumeration value="Applications &amp; Notifications"/>
              <xsd:enumeration value="SBI Tool"/>
              <xsd:enumeration value="Compliance"/>
              <xsd:enumeration value="PTR Governance"/>
              <xsd:enumeration value="PTR Policy"/>
              <xsd:enumeration value="PTR Review"/>
              <xsd:enumeration value="Knowledge Management"/>
            </xsd:restriction>
          </xsd:simpleType>
        </xsd:unio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39d773-a83d-4623-ae74-f25711a7661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48f371a4a874164b16a8c4aab488f5c" ma:index="11" ma:taxonomy="true" ma:internalName="a48f371a4a874164b16a8c4aab488f5c" ma:taxonomyFieldName="eTheme" ma:displayName="Theme" ma:readOnly="false" ma:default="439;#Payment Times|122f055b-84b2-4958-85e7-8be4a4cfeeb1" ma:fieldId="{a48f371a-4a87-4164-b16a-8c4aab488f5c}" ma:sspId="218240cd-c75f-40bd-87f4-262ac964b25b" ma:termSetId="8e821040-f1a6-4dbe-a897-c33883d56fe7" ma:anchorId="00000000-0000-0000-0000-000000000000" ma:open="false" ma:isKeyword="false">
      <xsd:complexType>
        <xsd:sequence>
          <xsd:element ref="pc:Terms" minOccurs="0" maxOccurs="1"/>
        </xsd:sequence>
      </xsd:complexType>
    </xsd:element>
    <xsd:element name="e4fe7dcdd1c0411bbf19a4de3665191f" ma:index="15" ma:taxonomy="true" ma:internalName="e4fe7dcdd1c0411bbf19a4de3665191f" ma:taxonomyFieldName="eActivity" ma:displayName="Activity" ma:readOnly="false" ma:fieldId="{e4fe7dcd-d1c0-411b-bf19-a4de3665191f}" ma:sspId="218240cd-c75f-40bd-87f4-262ac964b25b" ma:termSetId="4d8e3614-2720-4976-bd64-0063b87c460b" ma:anchorId="00000000-0000-0000-0000-000000000000" ma:open="false" ma:isKeyword="false">
      <xsd:complexType>
        <xsd:sequence>
          <xsd:element ref="pc:Terms" minOccurs="0" maxOccurs="1"/>
        </xsd:sequence>
      </xsd:complexType>
    </xsd:element>
    <xsd:element name="gfba5f33532c49208d2320ce38cc3c2b" ma:index="17" ma:taxonomy="true" ma:internalName="gfba5f33532c49208d2320ce38cc3c2b" ma:taxonomyFieldName="eTopic" ma:displayName="Topic" ma:readOnly="false" ma:fieldId="{0fba5f33-532c-4920-8d23-20ce38cc3c2b}" ma:taxonomyMulti="true" ma:sspId="218240cd-c75f-40bd-87f4-262ac964b25b" ma:termSetId="522c3ba7-464d-417a-a827-b5ae3e66129e" ma:anchorId="00000000-0000-0000-0000-000000000000" ma:open="false" ma:isKeyword="false">
      <xsd:complexType>
        <xsd:sequence>
          <xsd:element ref="pc:Terms" minOccurs="0" maxOccurs="1"/>
        </xsd:sequence>
      </xsd:complexType>
    </xsd:element>
    <xsd:element name="kfc39f3e4e2747ae990d3c8bb74a5a64" ma:index="19" ma:taxonomy="true" ma:internalName="kfc39f3e4e2747ae990d3c8bb74a5a64" ma:taxonomyFieldName="eDocumentType" ma:displayName="Document Type" ma:readOnly="false" ma:fieldId="{4fc39f3e-4e27-47ae-990d-3c8bb74a5a64}" ma:sspId="218240cd-c75f-40bd-87f4-262ac964b25b" ma:termSetId="df3b64c7-a6f6-43c7-98a3-bc2c07c33041" ma:anchorId="00000000-0000-0000-0000-000000000000" ma:open="false" ma:isKeyword="false">
      <xsd:complexType>
        <xsd:sequence>
          <xsd:element ref="pc:Terms" minOccurs="0" maxOccurs="1"/>
        </xsd:sequence>
      </xsd:complexType>
    </xsd:element>
    <xsd:element name="ge25bdd0d6464e36b066695d9e81d63d" ma:index="21" nillable="true" ma:taxonomy="true" ma:internalName="ge25bdd0d6464e36b066695d9e81d63d" ma:taxonomyFieldName="TSYStatus" ma:displayName="Status" ma:readOnly="false" ma:fieldId="{0e25bdd0-d646-4e36-b066-695d9e81d63d}" ma:sspId="218240cd-c75f-40bd-87f4-262ac964b25b" ma:termSetId="0dee1059-c087-421a-b814-4a0f1864648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6b62c0-6110-4671-8433-48a9289aa749"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218240cd-c75f-40bd-87f4-262ac964b25b"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BBB3903-1E22-440D-A0FF-B6FEDC3DA65F}">
  <ds:schemaRefs>
    <ds:schemaRef ds:uri="http://schemas.microsoft.com/sharepoint/v3/contenttype/forms"/>
  </ds:schemaRefs>
</ds:datastoreItem>
</file>

<file path=customXml/itemProps2.xml><?xml version="1.0" encoding="utf-8"?>
<ds:datastoreItem xmlns:ds="http://schemas.openxmlformats.org/officeDocument/2006/customXml" ds:itemID="{440E4562-4D74-4D2A-B33D-5087B7F9BCE7}">
  <ds:schemaRefs>
    <ds:schemaRef ds:uri="fe39d773-a83d-4623-ae74-f25711a76616"/>
    <ds:schemaRef ds:uri="http://purl.org/dc/terms/"/>
    <ds:schemaRef ds:uri="http://schemas.microsoft.com/office/2006/metadata/properties"/>
    <ds:schemaRef ds:uri="8c1dcaad-f81b-4b7a-aa4b-c3e91d379893"/>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ff6b62c0-6110-4671-8433-48a9289aa749"/>
    <ds:schemaRef ds:uri="http://www.w3.org/XML/1998/namespace"/>
    <ds:schemaRef ds:uri="http://purl.org/dc/elements/1.1/"/>
  </ds:schemaRefs>
</ds:datastoreItem>
</file>

<file path=customXml/itemProps3.xml><?xml version="1.0" encoding="utf-8"?>
<ds:datastoreItem xmlns:ds="http://schemas.openxmlformats.org/officeDocument/2006/customXml" ds:itemID="{9768E1C4-F962-492F-B2C3-5A87E2CD68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dcaad-f81b-4b7a-aa4b-c3e91d379893"/>
    <ds:schemaRef ds:uri="fe39d773-a83d-4623-ae74-f25711a76616"/>
    <ds:schemaRef ds:uri="ff6b62c0-6110-4671-8433-48a9289aa7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DE1D081-33F0-4D14-9316-D2FBE95DFE0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Cover Page</vt:lpstr>
      <vt:lpstr>Glossary</vt:lpstr>
      <vt:lpstr>Group Overview</vt:lpstr>
      <vt:lpstr>Suppliers &amp; Internal Policies</vt:lpstr>
      <vt:lpstr>Transactions of note</vt:lpstr>
      <vt:lpstr>Step 1 - TCP Dataset</vt:lpstr>
      <vt:lpstr>Steps 2 &amp; 3 - TCP Dataset</vt:lpstr>
      <vt:lpstr>Final TCP Dataset</vt:lpstr>
      <vt:lpstr>Step 4 - SBTCP Dataset</vt:lpstr>
      <vt:lpstr>Steps 5 &amp; 6 - SBTCP Dataset</vt:lpstr>
      <vt:lpstr>Final SBTCP Dataset</vt:lpstr>
      <vt:lpstr>Standard Payment Times Report</vt:lpstr>
      <vt:lpstr>Glossary!Print_Area</vt:lpstr>
      <vt:lpstr>'Suppliers &amp; Internal Policies'!Print_Area</vt:lpstr>
      <vt:lpstr>'Transactions of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Worked example – standard Payment Times Report</dc:title>
  <dc:subject/>
  <dc:creator>Payment Times Reporting Regulator</dc:creator>
  <cp:keywords/>
  <dc:description/>
  <cp:lastModifiedBy>Hill, Christine</cp:lastModifiedBy>
  <cp:revision/>
  <dcterms:created xsi:type="dcterms:W3CDTF">2024-07-27T08:25:39Z</dcterms:created>
  <dcterms:modified xsi:type="dcterms:W3CDTF">2025-03-19T23:49:09Z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932d64-9ab1-4d9b-81d2-a3a8b82dd47d_Enabled">
    <vt:lpwstr>true</vt:lpwstr>
  </property>
  <property fmtid="{D5CDD505-2E9C-101B-9397-08002B2CF9AE}" pid="3" name="MSIP_Label_4f932d64-9ab1-4d9b-81d2-a3a8b82dd47d_SetDate">
    <vt:lpwstr>2024-07-30T02:20:17Z</vt:lpwstr>
  </property>
  <property fmtid="{D5CDD505-2E9C-101B-9397-08002B2CF9AE}" pid="4" name="MSIP_Label_4f932d64-9ab1-4d9b-81d2-a3a8b82dd47d_Method">
    <vt:lpwstr>Privileged</vt:lpwstr>
  </property>
  <property fmtid="{D5CDD505-2E9C-101B-9397-08002B2CF9AE}" pid="5" name="MSIP_Label_4f932d64-9ab1-4d9b-81d2-a3a8b82dd47d_Name">
    <vt:lpwstr>OFFICIAL No Visual Marking</vt:lpwstr>
  </property>
  <property fmtid="{D5CDD505-2E9C-101B-9397-08002B2CF9AE}" pid="6" name="MSIP_Label_4f932d64-9ab1-4d9b-81d2-a3a8b82dd47d_SiteId">
    <vt:lpwstr>214f1646-2021-47cc-8397-e3d3a7ba7d9d</vt:lpwstr>
  </property>
  <property fmtid="{D5CDD505-2E9C-101B-9397-08002B2CF9AE}" pid="7" name="MSIP_Label_4f932d64-9ab1-4d9b-81d2-a3a8b82dd47d_ActionId">
    <vt:lpwstr>ecdd9241-b22b-4356-80cb-815bccaa1ba7</vt:lpwstr>
  </property>
  <property fmtid="{D5CDD505-2E9C-101B-9397-08002B2CF9AE}" pid="8" name="MSIP_Label_4f932d64-9ab1-4d9b-81d2-a3a8b82dd47d_ContentBits">
    <vt:lpwstr>0</vt:lpwstr>
  </property>
</Properties>
</file>